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4F7D45F-9A75-4F35-9BEE-3D765E5694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0" l="1"/>
  <c r="E23" i="20"/>
  <c r="D23" i="20"/>
  <c r="F20" i="20"/>
  <c r="F24" i="20" s="1"/>
  <c r="E20" i="20"/>
  <c r="E24" i="20" s="1"/>
  <c r="D20" i="20"/>
  <c r="D24" i="20" s="1"/>
  <c r="F11" i="20"/>
  <c r="E11" i="20"/>
  <c r="D11" i="20"/>
  <c r="F10" i="20"/>
  <c r="E10" i="20"/>
  <c r="D10" i="20"/>
  <c r="L92" i="16"/>
  <c r="M69" i="16" l="1"/>
  <c r="N69" i="16"/>
  <c r="L69" i="16"/>
  <c r="L43" i="16"/>
  <c r="M43" i="16"/>
  <c r="N43" i="16"/>
  <c r="H9" i="15"/>
  <c r="I9" i="15"/>
  <c r="G9" i="15"/>
  <c r="L85" i="16"/>
  <c r="M85" i="16"/>
  <c r="N85" i="16"/>
  <c r="L33" i="16"/>
  <c r="M33" i="16"/>
  <c r="N33" i="16"/>
  <c r="E9" i="12"/>
  <c r="L59" i="16" l="1"/>
  <c r="M59" i="16"/>
  <c r="N59" i="16"/>
  <c r="L78" i="16"/>
  <c r="M78" i="16"/>
  <c r="N78" i="16"/>
  <c r="L52" i="16"/>
  <c r="M52" i="16"/>
  <c r="N52" i="16"/>
  <c r="L48" i="16"/>
  <c r="M48" i="16"/>
  <c r="N48" i="16"/>
  <c r="L26" i="16"/>
  <c r="M26" i="16"/>
  <c r="N26" i="16"/>
  <c r="L19" i="16"/>
  <c r="M19" i="16"/>
  <c r="N19" i="16"/>
  <c r="L68" i="16"/>
  <c r="M68" i="16"/>
  <c r="N68" i="16"/>
  <c r="L62" i="16"/>
  <c r="M62" i="16"/>
  <c r="N62" i="16"/>
  <c r="L23" i="16" l="1"/>
  <c r="L53" i="16" s="1"/>
  <c r="M23" i="16"/>
  <c r="M53" i="16" s="1"/>
  <c r="N23" i="16"/>
  <c r="N53" i="16" s="1"/>
  <c r="L65" i="16"/>
  <c r="M65" i="16"/>
  <c r="N65" i="16"/>
  <c r="L74" i="16"/>
  <c r="M74" i="16"/>
  <c r="N74" i="16"/>
  <c r="L88" i="16"/>
  <c r="M88" i="16"/>
  <c r="N88" i="16"/>
  <c r="L91" i="16"/>
  <c r="M91" i="16"/>
  <c r="N91" i="16"/>
  <c r="N92" i="16" l="1"/>
  <c r="M92" i="16"/>
  <c r="L93" i="16" l="1"/>
  <c r="M93" i="16"/>
  <c r="N93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<sst xmlns="http://schemas.openxmlformats.org/spreadsheetml/2006/main" count="527" uniqueCount="329">
  <si>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</si>
  <si>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</si>
  <si>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</si>
  <si>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</si>
  <si>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</si>
  <si>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</si>
  <si>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</si>
  <si>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</si>
  <si>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</si>
  <si>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</si>
  <si>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</si>
  <si>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</si>
  <si>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</si>
  <si>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</si>
  <si>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</si>
  <si>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</si>
  <si>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</si>
  <si>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</si>
  <si>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</si>
  <si>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</si>
  <si>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</si>
  <si>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</si>
  <si>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</si>
  <si>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</si>
  <si>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</si>
  <si>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</si>
  <si>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</si>
  <si>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</si>
  <si>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</si>
  <si>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</si>
  <si>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</si>
  <si>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</si>
  <si>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</si>
  <si>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</si>
  <si>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</si>
  <si>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</si>
  <si>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</si>
  <si>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</si>
  <si>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</si>
  <si>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</si>
  <si>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</si>
  <si>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</si>
  <si>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</si>
  <si>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</si>
  <si>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</si>
  <si>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</si>
  <si>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</si>
  <si>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</si>
  <si>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</si>
  <si>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</si>
  <si>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</si>
  <si>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</si>
  <si>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</si>
  <si>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</si>
  <si>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</si>
  <si>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</si>
  <si>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</si>
  <si>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</si>
  <si>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</si>
  <si>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</si>
  <si>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</si>
  <si>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</si>
  <si>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</si>
  <si>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</si>
  <si>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</si>
  <si>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</si>
  <si>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</si>
  <si>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</si>
  <si>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</si>
  <si>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</si>
  <si>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</si>
  <si>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</si>
  <si>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</si>
  <si>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</si>
  <si>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</si>
  <si>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</si>
  <si>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</si>
  <si>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</si>
  <si>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</si>
  <si>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</si>
  <si>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</si>
  <si>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</si>
  <si>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</si>
  <si>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</si>
  <si>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</si>
  <si>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</si>
  <si>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</si>
  <si>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</si>
  <si>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</si>
  <si>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</si>
  <si>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</si>
  <si>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</si>
  <si>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</si>
  <si>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</si>
  <si>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</si>
  <si>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</si>
  <si>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</si>
  <si>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</si>
  <si>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</si>
  <si>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</si>
  <si>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</si>
  <si>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</si>
  <si>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</si>
  <si>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</si>
  <si>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</si>
  <si>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</si>
  <si>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</si>
  <si>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</si>
  <si>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</si>
  <si>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</si>
  <si>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</si>
  <si>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</si>
  <si>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</si>
  <si>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</si>
  <si>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</si>
  <si>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</si>
  <si>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</si>
  <si>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</si>
  <si>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</si>
  <si>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</si>
  <si>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</si>
  <si>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</si>
  <si>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</si>
  <si>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</si>
  <si>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</si>
  <si>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</si>
  <si>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</si>
  <si>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</si>
  <si>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</si>
  <si>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</si>
  <si>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</si>
  <si>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</si>
  <si>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</si>
  <si>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</si>
  <si>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</si>
  <si>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</si>
  <si>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</si>
  <si>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</si>
  <si>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</si>
  <si>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</si>
  <si>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</si>
  <si>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</si>
  <si>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</si>
  <si>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</si>
  <si>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</si>
  <si>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</si>
  <si>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</si>
  <si>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</si>
  <si>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</si>
  <si>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</si>
  <si>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</si>
  <si>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</si>
  <si>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</si>
  <si>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</si>
  <si>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</si>
  <si>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</si>
  <si>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</si>
  <si>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</si>
  <si>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</si>
  <si>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</si>
  <si>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</si>
  <si>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</si>
  <si>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</si>
  <si>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</si>
  <si>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</si>
  <si>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</si>
  <si>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</si>
  <si>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</si>
  <si>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</si>
  <si>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</si>
  <si>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</si>
  <si>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</si>
  <si>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</si>
  <si>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</si>
  <si>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</si>
  <si>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</si>
  <si>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</si>
  <si>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</si>
  <si>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</si>
  <si>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</si>
  <si>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</si>
  <si>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</si>
  <si>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</si>
  <si>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</si>
  <si>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</si>
  <si>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</si>
  <si>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</si>
  <si>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</si>
  <si>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</si>
  <si>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</si>
  <si>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</si>
  <si>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</si>
  <si>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</si>
  <si>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</si>
  <si>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</si>
  <si>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</si>
  <si>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</si>
  <si>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</si>
  <si>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</si>
  <si>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</si>
  <si>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</si>
  <si>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</si>
  <si>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</si>
  <si>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</si>
  <si>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</si>
  <si>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</si>
  <si>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</si>
  <si>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</si>
  <si>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</si>
  <si>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</si>
  <si>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</si>
  <si>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</si>
  <si>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</si>
  <si>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</si>
  <si>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</si>
  <si>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</si>
  <si>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</si>
  <si>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</si>
  <si>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</si>
  <si>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</si>
  <si>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</si>
  <si>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</si>
  <si>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</si>
  <si>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</si>
  <si>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</si>
  <si>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</si>
  <si>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</si>
  <si>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</si>
  <si>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</si>
  <si>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</si>
  <si>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</si>
  <si>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</si>
  <si>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</si>
  <si>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</si>
  <si>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</si>
  <si>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</si>
  <si>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</si>
  <si>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</si>
  <si>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</si>
  <si>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</si>
  <si>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</si>
  <si>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</si>
  <si>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</si>
  <si>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</si>
  <si>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</si>
  <si>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</si>
  <si>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</si>
  <si>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</si>
  <si>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</si>
  <si>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</si>
  <si>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</si>
  <si>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</si>
  <si>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</si>
  <si>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</si>
  <si>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</si>
  <si>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</si>
  <si>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</si>
  <si>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</si>
  <si>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</si>
  <si>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</si>
  <si>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</si>
  <si>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</si>
  <si>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</si>
  <si>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</si>
  <si>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</si>
  <si>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</si>
  <si>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</si>
  <si>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</si>
  <si>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</si>
  <si>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</si>
  <si>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</si>
  <si>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</si>
  <si>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</si>
  <si>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</si>
  <si>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</si>
  <si>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</si>
  <si>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</si>
  <si>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</si>
  <si>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</si>
  <si>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</si>
  <si>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</si>
  <si>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</si>
  <si>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</si>
  <si>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</si>
  <si>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</si>
  <si>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</si>
  <si>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</si>
  <si>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</si>
  <si>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</si>
  <si>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</si>
  <si>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</si>
  <si>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</si>
  <si>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</si>
  <si>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</si>
  <si>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</si>
  <si>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</si>
  <si>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</si>
  <si>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</si>
  <si>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</si>
  <si>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</si>
  <si>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</si>
  <si>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</si>
  <si>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</si>
  <si>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</si>
  <si>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</si>
  <si>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</si>
  <si>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ISX Trading Indices of Wednesday 25/3/2026</t>
  </si>
  <si>
    <t>Bulletin No (52)</t>
  </si>
  <si>
    <t>Wednesday 25/3/2026</t>
  </si>
  <si>
    <t>Iraq Stock Exchange not trading companies of Wednesday 25/3/2026</t>
  </si>
  <si>
    <t xml:space="preserve">OTC Platform Trading Bulletin No (52) </t>
  </si>
  <si>
    <t xml:space="preserve">Undisclosed Platform Companies Bulletin No (52) </t>
  </si>
  <si>
    <t>Second Platform Market Bulletin No (52)</t>
  </si>
  <si>
    <t xml:space="preserve">Regular Market Bulletin No (52) </t>
  </si>
  <si>
    <t>Al -Mansour Bank</t>
  </si>
  <si>
    <t>BMNS</t>
  </si>
  <si>
    <t>Non Iraqis' Bulletin  Wednesday   March   25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</si>
  <si>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</si>
  <si>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</si>
  <si>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</si>
  <si>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</si>
  <si>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</si>
  <si>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</si>
  <si>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</si>
  <si>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</si>
  <si>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Iraqi Middle East Investment Bank</t>
  </si>
  <si>
    <t xml:space="preserve">Investment Bank of Iraq </t>
  </si>
  <si>
    <t>Services Sector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</si>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</sst>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2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0" fontId="85" fillId="0" borderId="0" xfId="0" applyFont="1"/>
    <xf numFmtId="0" fontId="82" fillId="0" borderId="139" xfId="5" applyFont="1" applyBorder="1" applyAlignment="1">
      <alignment vertical="center"/>
    </xf>
    <xf numFmtId="1" fontId="82" fillId="0" borderId="139" xfId="1500" applyNumberFormat="1" applyFont="1" applyBorder="1" applyAlignment="1">
      <alignment horizontal="center" vertical="center"/>
    </xf>
    <xf numFmtId="167" fontId="82" fillId="0" borderId="139" xfId="1500" applyNumberFormat="1" applyFont="1" applyBorder="1" applyAlignment="1">
      <alignment horizontal="center" vertical="center"/>
    </xf>
    <xf numFmtId="0" fontId="82" fillId="0" borderId="137" xfId="0" applyFont="1" applyBorder="1" applyAlignment="1">
      <alignment vertical="center"/>
    </xf>
    <xf numFmtId="0" fontId="85" fillId="0" borderId="140" xfId="0" applyFont="1" applyBorder="1"/>
    <xf numFmtId="0" fontId="82" fillId="0" borderId="0" xfId="0" applyFont="1" applyAlignment="1">
      <alignment horizontal="left" vertical="center"/>
    </xf>
    <xf numFmtId="1" fontId="82" fillId="0" borderId="0" xfId="1500" applyNumberFormat="1" applyFont="1" applyBorder="1" applyAlignment="1">
      <alignment horizontal="center" vertical="center"/>
    </xf>
    <xf numFmtId="167" fontId="82" fillId="0" borderId="0" xfId="1500" applyNumberFormat="1" applyFont="1" applyBorder="1" applyAlignment="1">
      <alignment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6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3" fillId="3" borderId="0" xfId="1500" applyNumberFormat="1" applyFont="1" applyFill="1" applyBorder="1" applyAlignment="1">
      <alignment vertical="center"/>
    </xf>
    <xf numFmtId="167" fontId="83" fillId="0" borderId="0" xfId="1500" applyNumberFormat="1" applyFont="1" applyBorder="1" applyAlignment="1">
      <alignment vertical="center"/>
    </xf>
    <xf numFmtId="0" fontId="82" fillId="4" borderId="138" xfId="0" applyFont="1" applyFill="1" applyBorder="1" applyAlignment="1">
      <alignment vertical="center" wrapText="1"/>
    </xf>
    <xf numFmtId="1" fontId="82" fillId="4" borderId="138" xfId="1500" applyNumberFormat="1" applyFont="1" applyFill="1" applyBorder="1" applyAlignment="1">
      <alignment horizontal="center" vertical="center" wrapText="1"/>
    </xf>
    <xf numFmtId="167" fontId="82" fillId="60" borderId="138" xfId="1500" applyNumberFormat="1" applyFont="1" applyFill="1" applyBorder="1" applyAlignment="1">
      <alignment horizontal="center" vertical="center" wrapText="1"/>
    </xf>
    <xf numFmtId="167" fontId="85" fillId="0" borderId="0" xfId="1500" applyNumberFormat="1" applyFont="1"/>
    <xf numFmtId="167" fontId="82" fillId="0" borderId="139" xfId="1500" applyNumberFormat="1" applyFont="1" applyBorder="1" applyAlignment="1">
      <alignment vertical="center"/>
    </xf>
    <xf numFmtId="167" fontId="82" fillId="0" borderId="137" xfId="1500" applyNumberFormat="1" applyFont="1" applyBorder="1" applyAlignment="1">
      <alignment vertical="center"/>
    </xf>
    <xf numFmtId="167" fontId="85" fillId="0" borderId="140" xfId="1500" applyNumberFormat="1" applyFont="1" applyBorder="1"/>
    <xf numFmtId="1" fontId="82" fillId="0" borderId="137" xfId="1500" applyNumberFormat="1" applyFont="1" applyBorder="1" applyAlignment="1">
      <alignment horizontal="center" vertical="center"/>
    </xf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2" fillId="0" borderId="137" xfId="1500" applyNumberFormat="1" applyFont="1" applyBorder="1" applyAlignment="1">
      <alignment horizontal="center" vertical="center"/>
    </xf>
    <xf numFmtId="167" fontId="82" fillId="0" borderId="144" xfId="1500" applyNumberFormat="1" applyFont="1" applyBorder="1" applyAlignment="1">
      <alignment horizontal="center" vertical="center"/>
    </xf>
    <xf numFmtId="167" fontId="82" fillId="0" borderId="140" xfId="1500" applyNumberFormat="1" applyFont="1" applyBorder="1" applyAlignment="1">
      <alignment horizontal="center" vertical="center"/>
    </xf>
    <xf numFmtId="167" fontId="82" fillId="0" borderId="137" xfId="1500" applyNumberFormat="1" applyFont="1" applyBorder="1" applyAlignment="1">
      <alignment horizontal="left" vertical="center"/>
    </xf>
    <xf numFmtId="167" fontId="82" fillId="0" borderId="140" xfId="1500" applyNumberFormat="1" applyFont="1" applyBorder="1" applyAlignment="1">
      <alignment horizontal="left" vertical="center"/>
    </xf>
    <xf numFmtId="0" fontId="80" fillId="0" borderId="0" xfId="0" applyFont="1"/>
    <xf numFmtId="0" fontId="83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2" fillId="0" borderId="137" xfId="0" applyFont="1" applyBorder="1" applyAlignment="1">
      <alignment horizontal="center" vertical="center"/>
    </xf>
    <xf numFmtId="0" fontId="82" fillId="0" borderId="144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82" fillId="0" borderId="137" xfId="0" applyFont="1" applyBorder="1" applyAlignment="1">
      <alignment horizontal="left" vertical="center"/>
    </xf>
    <xf numFmtId="0" fontId="82" fillId="0" borderId="140" xfId="0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7</xdr:col>
      <xdr:colOff>3778</xdr:colOff>
      <xdr:row>19</xdr:row>
      <xdr:rowOff>904875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73B2EE-2572-CC90-5A65-F95AF0C02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6071203" cy="28765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19051</xdr:colOff>
      <xdr:row>15</xdr:row>
      <xdr:rowOff>47625</xdr:rowOff>
    </xdr:from>
    <xdr:to>
      <xdr:col>13</xdr:col>
      <xdr:colOff>2476500</xdr:colOff>
      <xdr:row>19</xdr:row>
      <xdr:rowOff>904875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98DAF2-1FF4-7BA8-1216-EEBE160D2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0326" y="5000625"/>
          <a:ext cx="5895974" cy="287655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0</xdr:rowOff>
    </xdr:from>
    <xdr:to>
      <xdr:col>13</xdr:col>
      <xdr:colOff>2476500</xdr:colOff>
      <xdr:row>15</xdr:row>
      <xdr:rowOff>24263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231366F-B331-FD7D-6060-E573027A5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124075"/>
          <a:ext cx="3467100" cy="28531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1266825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1123BCD-B188-CE84-5CE2-9B3B69E92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48225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11</xdr:col>
      <xdr:colOff>9526</xdr:colOff>
      <xdr:row>29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2054D09-F3AB-B0F8-C65C-B5F83E6C2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292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69</xdr:row>
      <xdr:rowOff>28256</xdr:rowOff>
    </xdr:from>
    <xdr:to>
      <xdr:col>13</xdr:col>
      <xdr:colOff>1530298</xdr:colOff>
      <xdr:row>69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53</xdr:row>
      <xdr:rowOff>23547</xdr:rowOff>
    </xdr:from>
    <xdr:to>
      <xdr:col>13</xdr:col>
      <xdr:colOff>1504340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0</xdr:rowOff>
    </xdr:from>
    <xdr:to>
      <xdr:col>6</xdr:col>
      <xdr:colOff>9525</xdr:colOff>
      <xdr:row>5</xdr:row>
      <xdr:rowOff>36022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7D8E442-2881-4770-8427-3CBA11FC1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1409700" cy="1179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topLeftCell="A4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9" t="s">
        <v>0</v>
      </c>
      <c r="C1" s="180"/>
      <c r="D1" s="181"/>
      <c r="E1" s="182"/>
      <c r="F1" s="183"/>
      <c r="G1" s="183"/>
      <c r="H1" s="183"/>
      <c r="I1" s="183"/>
      <c r="J1" s="183"/>
      <c r="K1" s="184"/>
      <c r="L1" s="19"/>
      <c r="M1" s="19"/>
      <c r="N1" s="19"/>
    </row>
    <row r="2" spans="2:16" ht="30" customHeight="1">
      <c r="B2" s="192" t="s">
        <v>307</v>
      </c>
      <c r="C2" s="193"/>
      <c r="D2" s="19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5" t="s">
        <v>306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8" t="s">
        <v>63</v>
      </c>
      <c r="C5" s="189"/>
      <c r="D5" s="190">
        <f>'Bullient '!M93+OTC!H9</f>
        <v>878942499</v>
      </c>
      <c r="E5" s="191"/>
      <c r="F5" s="23"/>
      <c r="G5" s="188" t="s">
        <v>64</v>
      </c>
      <c r="H5" s="189"/>
      <c r="I5" s="190">
        <f>'Bullient '!N93+OTC!I9</f>
        <v>1144443848.47</v>
      </c>
      <c r="J5" s="191"/>
      <c r="K5" s="24"/>
      <c r="L5" s="188" t="s">
        <v>8</v>
      </c>
      <c r="M5" s="189"/>
      <c r="N5" s="25">
        <f>'Bullient '!L93+OTC!G9</f>
        <v>1114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3"/>
      <c r="L6" s="174"/>
      <c r="M6" s="175"/>
      <c r="N6" s="28"/>
    </row>
    <row r="7" spans="2:16" ht="24.95" customHeight="1">
      <c r="B7" s="176" t="s">
        <v>1</v>
      </c>
      <c r="C7" s="177"/>
      <c r="D7" s="178"/>
      <c r="E7" s="29">
        <v>948.42</v>
      </c>
      <c r="F7" s="30"/>
      <c r="G7" s="176" t="s">
        <v>5</v>
      </c>
      <c r="H7" s="177"/>
      <c r="I7" s="178"/>
      <c r="J7" s="29">
        <v>1220.02</v>
      </c>
      <c r="K7" s="172"/>
      <c r="L7" s="167"/>
      <c r="M7" s="168"/>
      <c r="N7" s="18"/>
    </row>
    <row r="8" spans="2:16" ht="24.95" customHeight="1">
      <c r="B8" s="176" t="s">
        <v>2</v>
      </c>
      <c r="C8" s="177"/>
      <c r="D8" s="178"/>
      <c r="E8" s="29">
        <v>978.93</v>
      </c>
      <c r="F8" s="31"/>
      <c r="G8" s="176" t="s">
        <v>6</v>
      </c>
      <c r="H8" s="177"/>
      <c r="I8" s="178"/>
      <c r="J8" s="29">
        <v>1232.08</v>
      </c>
      <c r="K8" s="172"/>
      <c r="L8" s="167"/>
      <c r="M8" s="168"/>
      <c r="N8" s="18"/>
    </row>
    <row r="9" spans="2:16" ht="24.95" customHeight="1">
      <c r="B9" s="169" t="s">
        <v>3</v>
      </c>
      <c r="C9" s="170"/>
      <c r="D9" s="171"/>
      <c r="E9" s="128">
        <f>((E7/E8)-1)*100</f>
        <v>-3.1166681989519107</v>
      </c>
      <c r="F9" s="31"/>
      <c r="G9" s="169" t="s">
        <v>3</v>
      </c>
      <c r="H9" s="170"/>
      <c r="I9" s="171"/>
      <c r="J9" s="128">
        <f>((J7/J8)-1)*100</f>
        <v>-0.97883254334133474</v>
      </c>
      <c r="K9" s="172"/>
      <c r="L9" s="167"/>
      <c r="M9" s="168"/>
      <c r="N9" s="18"/>
    </row>
    <row r="10" spans="2:16" ht="24.95" customHeight="1">
      <c r="B10" s="169" t="s">
        <v>4</v>
      </c>
      <c r="C10" s="170"/>
      <c r="D10" s="171"/>
      <c r="E10" s="128">
        <f>E7-E8</f>
        <v>-30.509999999999991</v>
      </c>
      <c r="F10" s="21"/>
      <c r="G10" s="169" t="s">
        <v>4</v>
      </c>
      <c r="H10" s="170"/>
      <c r="I10" s="171"/>
      <c r="J10" s="128">
        <f>J7-J8</f>
        <v>-12.059999999999945</v>
      </c>
      <c r="K10" s="172"/>
      <c r="L10" s="167"/>
      <c r="M10" s="16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6"/>
      <c r="L11" s="167"/>
      <c r="M11" s="16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39</v>
      </c>
      <c r="I12" s="39" t="s">
        <v>65</v>
      </c>
      <c r="J12" s="38">
        <v>13</v>
      </c>
      <c r="K12" s="172"/>
      <c r="L12" s="167"/>
      <c r="M12" s="168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1</v>
      </c>
      <c r="F13" s="30"/>
      <c r="G13" s="197" t="s">
        <v>67</v>
      </c>
      <c r="H13" s="198"/>
      <c r="I13" s="199"/>
      <c r="J13" s="38">
        <v>15</v>
      </c>
      <c r="K13" s="172"/>
      <c r="L13" s="167"/>
      <c r="M13" s="168"/>
      <c r="N13" s="18"/>
      <c r="O13" s="32"/>
    </row>
    <row r="14" spans="2:16" ht="24.95" customHeight="1">
      <c r="B14" s="169" t="s">
        <v>82</v>
      </c>
      <c r="C14" s="170" t="s">
        <v>10</v>
      </c>
      <c r="D14" s="171" t="s">
        <v>10</v>
      </c>
      <c r="E14" s="38">
        <v>4</v>
      </c>
      <c r="F14" s="21"/>
      <c r="G14" s="200" t="s">
        <v>68</v>
      </c>
      <c r="H14" s="201"/>
      <c r="I14" s="202"/>
      <c r="J14" s="38">
        <v>12</v>
      </c>
      <c r="K14" s="172"/>
      <c r="L14" s="167"/>
      <c r="M14" s="168"/>
      <c r="N14" s="26"/>
      <c r="O14" s="32"/>
      <c r="P14" s="32"/>
    </row>
    <row r="15" spans="2:16" ht="24.95" customHeight="1">
      <c r="B15" s="169" t="s">
        <v>66</v>
      </c>
      <c r="C15" s="170" t="s">
        <v>11</v>
      </c>
      <c r="D15" s="171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281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95" t="s">
        <v>12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P8" sqref="P8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4" t="s">
        <v>61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36.75" customHeight="1">
      <c r="A3" s="205" t="s">
        <v>308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4" ht="21">
      <c r="A4" s="42"/>
      <c r="B4" s="42"/>
      <c r="C4" s="203" t="s">
        <v>13</v>
      </c>
      <c r="D4" s="203"/>
      <c r="E4" s="203"/>
      <c r="F4" s="203"/>
      <c r="G4" s="42"/>
      <c r="H4" s="203" t="s">
        <v>14</v>
      </c>
      <c r="I4" s="203"/>
      <c r="J4" s="203"/>
      <c r="K4" s="20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286</v>
      </c>
      <c r="D6" s="81">
        <v>0.15</v>
      </c>
      <c r="E6" s="96">
        <v>7.14</v>
      </c>
      <c r="F6" s="84">
        <v>8100</v>
      </c>
      <c r="G6" s="42"/>
      <c r="H6" s="46" t="s">
        <v>114</v>
      </c>
      <c r="I6" s="81">
        <v>1.71</v>
      </c>
      <c r="J6" s="97">
        <v>-4.47</v>
      </c>
      <c r="K6" s="84">
        <v>1162901</v>
      </c>
      <c r="L6" s="1"/>
      <c r="M6" s="1"/>
    </row>
    <row r="7" spans="1:14" s="49" customFormat="1" ht="17.100000000000001" customHeight="1">
      <c r="A7" s="42"/>
      <c r="B7" s="42"/>
      <c r="C7" s="46" t="s">
        <v>279</v>
      </c>
      <c r="D7" s="81">
        <v>5.34</v>
      </c>
      <c r="E7" s="96">
        <v>4.91</v>
      </c>
      <c r="F7" s="84">
        <v>14643</v>
      </c>
      <c r="G7" s="42"/>
      <c r="H7" s="46" t="s">
        <v>96</v>
      </c>
      <c r="I7" s="81">
        <v>6.5</v>
      </c>
      <c r="J7" s="97">
        <v>-4.41</v>
      </c>
      <c r="K7" s="84">
        <v>3500</v>
      </c>
      <c r="L7" s="1"/>
    </row>
    <row r="8" spans="1:14" s="49" customFormat="1" ht="17.100000000000001" customHeight="1">
      <c r="A8" s="42"/>
      <c r="B8" s="42"/>
      <c r="C8" s="46" t="s">
        <v>236</v>
      </c>
      <c r="D8" s="81">
        <v>0.91</v>
      </c>
      <c r="E8" s="96">
        <v>4.5999999999999996</v>
      </c>
      <c r="F8" s="84">
        <v>120000</v>
      </c>
      <c r="G8" s="42"/>
      <c r="H8" s="46" t="s">
        <v>112</v>
      </c>
      <c r="I8" s="81">
        <v>1.25</v>
      </c>
      <c r="J8" s="97">
        <v>-3.85</v>
      </c>
      <c r="K8" s="84">
        <v>88022</v>
      </c>
    </row>
    <row r="9" spans="1:14" s="49" customFormat="1" ht="17.100000000000001" customHeight="1">
      <c r="A9" s="42"/>
      <c r="B9" s="42"/>
      <c r="C9" s="46" t="s">
        <v>283</v>
      </c>
      <c r="D9" s="81">
        <v>0.24</v>
      </c>
      <c r="E9" s="96">
        <v>4.3499999999999996</v>
      </c>
      <c r="F9" s="84">
        <v>2142425</v>
      </c>
      <c r="G9" s="42"/>
      <c r="H9" s="46" t="s">
        <v>35</v>
      </c>
      <c r="I9" s="81">
        <v>2.76</v>
      </c>
      <c r="J9" s="97">
        <v>-3.16</v>
      </c>
      <c r="K9" s="84">
        <v>2354315</v>
      </c>
    </row>
    <row r="10" spans="1:14" s="49" customFormat="1" ht="17.100000000000001" customHeight="1">
      <c r="A10" s="42"/>
      <c r="B10" s="42"/>
      <c r="C10" s="46" t="s">
        <v>271</v>
      </c>
      <c r="D10" s="81">
        <v>0.83</v>
      </c>
      <c r="E10" s="96">
        <v>3.75</v>
      </c>
      <c r="F10" s="84">
        <v>100000</v>
      </c>
      <c r="G10" s="42"/>
      <c r="H10" s="46" t="s">
        <v>87</v>
      </c>
      <c r="I10" s="81">
        <v>0.35</v>
      </c>
      <c r="J10" s="97">
        <v>-2.78</v>
      </c>
      <c r="K10" s="84">
        <v>845680</v>
      </c>
    </row>
    <row r="11" spans="1:14" s="49" customFormat="1" ht="33" customHeight="1">
      <c r="A11" s="42"/>
      <c r="B11" s="42"/>
      <c r="C11" s="204" t="s">
        <v>62</v>
      </c>
      <c r="D11" s="204"/>
      <c r="E11" s="204"/>
      <c r="F11" s="204"/>
      <c r="G11" s="204"/>
      <c r="H11" s="204"/>
      <c r="I11" s="204"/>
      <c r="J11" s="204"/>
      <c r="K11" s="204"/>
    </row>
    <row r="12" spans="1:14" s="49" customFormat="1" ht="33" customHeight="1">
      <c r="A12" s="42"/>
      <c r="B12" s="42"/>
      <c r="C12" s="204"/>
      <c r="D12" s="204"/>
      <c r="E12" s="204"/>
      <c r="F12" s="204"/>
      <c r="G12" s="204"/>
      <c r="H12" s="204"/>
      <c r="I12" s="204"/>
      <c r="J12" s="204"/>
      <c r="K12" s="204"/>
    </row>
    <row r="13" spans="1:14" ht="29.25" customHeight="1">
      <c r="A13" s="42"/>
      <c r="B13" s="42"/>
      <c r="C13" s="203" t="s">
        <v>18</v>
      </c>
      <c r="D13" s="203"/>
      <c r="E13" s="203"/>
      <c r="F13" s="203"/>
      <c r="G13" s="105"/>
      <c r="H13" s="203" t="s">
        <v>7</v>
      </c>
      <c r="I13" s="203"/>
      <c r="J13" s="203"/>
      <c r="K13" s="20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314</v>
      </c>
      <c r="D15" s="81">
        <v>1.61</v>
      </c>
      <c r="E15" s="82">
        <v>-24.41</v>
      </c>
      <c r="F15" s="84">
        <v>384631656</v>
      </c>
      <c r="G15" s="1"/>
      <c r="H15" s="46" t="s">
        <v>314</v>
      </c>
      <c r="I15" s="81">
        <v>1.61</v>
      </c>
      <c r="J15" s="82">
        <v>-24.41</v>
      </c>
      <c r="K15" s="84">
        <v>631578749.72000003</v>
      </c>
    </row>
    <row r="16" spans="1:14" ht="17.100000000000001" customHeight="1">
      <c r="A16" s="42"/>
      <c r="B16" s="42"/>
      <c r="C16" s="46" t="s">
        <v>172</v>
      </c>
      <c r="D16" s="81">
        <v>0.16</v>
      </c>
      <c r="E16" s="82">
        <v>0</v>
      </c>
      <c r="F16" s="84">
        <v>361650000</v>
      </c>
      <c r="G16" s="1"/>
      <c r="H16" s="46" t="s">
        <v>126</v>
      </c>
      <c r="I16" s="81">
        <v>14.88</v>
      </c>
      <c r="J16" s="82">
        <v>0.54</v>
      </c>
      <c r="K16" s="84">
        <v>179144629.25</v>
      </c>
    </row>
    <row r="17" spans="1:11" ht="17.100000000000001" customHeight="1">
      <c r="A17" s="42"/>
      <c r="B17" s="42"/>
      <c r="C17" s="46" t="s">
        <v>273</v>
      </c>
      <c r="D17" s="81">
        <v>2.09</v>
      </c>
      <c r="E17" s="82">
        <v>0.48</v>
      </c>
      <c r="F17" s="84">
        <v>32956765</v>
      </c>
      <c r="G17" s="1"/>
      <c r="H17" s="46" t="s">
        <v>273</v>
      </c>
      <c r="I17" s="81">
        <v>2.09</v>
      </c>
      <c r="J17" s="82">
        <v>0.48</v>
      </c>
      <c r="K17" s="84">
        <v>68567206.760000005</v>
      </c>
    </row>
    <row r="18" spans="1:11" ht="17.100000000000001" customHeight="1">
      <c r="A18" s="42"/>
      <c r="B18" s="42"/>
      <c r="C18" s="46" t="s">
        <v>126</v>
      </c>
      <c r="D18" s="81">
        <v>14.88</v>
      </c>
      <c r="E18" s="82">
        <v>0.54</v>
      </c>
      <c r="F18" s="84">
        <v>12048225</v>
      </c>
      <c r="G18" s="1"/>
      <c r="H18" s="46" t="s">
        <v>139</v>
      </c>
      <c r="I18" s="81">
        <v>5.85</v>
      </c>
      <c r="J18" s="82">
        <v>0.34</v>
      </c>
      <c r="K18" s="84">
        <v>66636743.75</v>
      </c>
    </row>
    <row r="19" spans="1:11" ht="16.5" customHeight="1">
      <c r="A19" s="42"/>
      <c r="B19" s="42"/>
      <c r="C19" s="46" t="s">
        <v>139</v>
      </c>
      <c r="D19" s="81">
        <v>5.85</v>
      </c>
      <c r="E19" s="82">
        <v>0.34</v>
      </c>
      <c r="F19" s="84">
        <v>11383119</v>
      </c>
      <c r="G19" s="1"/>
      <c r="H19" s="46" t="s">
        <v>172</v>
      </c>
      <c r="I19" s="81">
        <v>0.16</v>
      </c>
      <c r="J19" s="82">
        <v>0</v>
      </c>
      <c r="K19" s="84">
        <v>54276500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7"/>
  <sheetViews>
    <sheetView topLeftCell="A70" zoomScale="130" zoomScaleNormal="130" workbookViewId="0">
      <selection activeCell="M96" sqref="M9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8" s="52" customFormat="1" ht="16.5" customHeight="1">
      <c r="A1" s="51"/>
      <c r="B1" s="209" t="s">
        <v>313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1"/>
      <c r="O1" s="58"/>
      <c r="P1" s="58"/>
      <c r="Q1" s="58"/>
      <c r="R1" s="58"/>
    </row>
    <row r="2" spans="1:18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</row>
    <row r="3" spans="1:18" ht="12.95" customHeight="1">
      <c r="A3" s="58"/>
      <c r="B3" s="206" t="s">
        <v>29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8" ht="12.95" customHeight="1">
      <c r="A4" s="58"/>
      <c r="B4" s="46" t="s">
        <v>283</v>
      </c>
      <c r="C4" s="59" t="s">
        <v>282</v>
      </c>
      <c r="D4" s="63">
        <v>0.23</v>
      </c>
      <c r="E4" s="81">
        <v>0.24</v>
      </c>
      <c r="F4" s="81">
        <v>0.23</v>
      </c>
      <c r="G4" s="86">
        <v>0.24</v>
      </c>
      <c r="H4" s="86">
        <v>0.23</v>
      </c>
      <c r="I4" s="81">
        <v>0.24</v>
      </c>
      <c r="J4" s="81">
        <v>0.23</v>
      </c>
      <c r="K4" s="103">
        <v>4.3499999999999996</v>
      </c>
      <c r="L4" s="83">
        <v>3</v>
      </c>
      <c r="M4" s="84">
        <v>2142425</v>
      </c>
      <c r="N4" s="84">
        <v>512882</v>
      </c>
    </row>
    <row r="5" spans="1:18" ht="12.95" customHeight="1">
      <c r="A5" s="58"/>
      <c r="B5" s="46" t="s">
        <v>219</v>
      </c>
      <c r="C5" s="59" t="s">
        <v>220</v>
      </c>
      <c r="D5" s="63">
        <v>3.17</v>
      </c>
      <c r="E5" s="81">
        <v>3.24</v>
      </c>
      <c r="F5" s="81">
        <v>3.17</v>
      </c>
      <c r="G5" s="86">
        <v>3.21</v>
      </c>
      <c r="H5" s="86">
        <v>3.19</v>
      </c>
      <c r="I5" s="81">
        <v>3.23</v>
      </c>
      <c r="J5" s="81">
        <v>3.16</v>
      </c>
      <c r="K5" s="103">
        <v>2.2200000000000002</v>
      </c>
      <c r="L5" s="83">
        <v>37</v>
      </c>
      <c r="M5" s="84">
        <v>9141294</v>
      </c>
      <c r="N5" s="84">
        <v>29331837.699999999</v>
      </c>
    </row>
    <row r="6" spans="1:18" ht="12.95" customHeight="1">
      <c r="A6" s="58"/>
      <c r="B6" s="46" t="s">
        <v>132</v>
      </c>
      <c r="C6" s="59" t="s">
        <v>133</v>
      </c>
      <c r="D6" s="63">
        <v>0.65</v>
      </c>
      <c r="E6" s="81">
        <v>0.66</v>
      </c>
      <c r="F6" s="81">
        <v>0.65</v>
      </c>
      <c r="G6" s="86">
        <v>0.65</v>
      </c>
      <c r="H6" s="86">
        <v>0.65</v>
      </c>
      <c r="I6" s="81">
        <v>0.66</v>
      </c>
      <c r="J6" s="81">
        <v>0.65</v>
      </c>
      <c r="K6" s="103">
        <v>1.54</v>
      </c>
      <c r="L6" s="83">
        <v>18</v>
      </c>
      <c r="M6" s="84">
        <v>5945019</v>
      </c>
      <c r="N6" s="84">
        <v>3883370.75</v>
      </c>
    </row>
    <row r="7" spans="1:18" ht="12.95" customHeight="1">
      <c r="A7" s="58"/>
      <c r="B7" s="46" t="s">
        <v>235</v>
      </c>
      <c r="C7" s="59" t="s">
        <v>234</v>
      </c>
      <c r="D7" s="63">
        <v>0.22</v>
      </c>
      <c r="E7" s="81">
        <v>0.22</v>
      </c>
      <c r="F7" s="81">
        <v>0.22</v>
      </c>
      <c r="G7" s="86">
        <v>0.22</v>
      </c>
      <c r="H7" s="86">
        <v>0.22</v>
      </c>
      <c r="I7" s="81">
        <v>0.22</v>
      </c>
      <c r="J7" s="81">
        <v>0.22</v>
      </c>
      <c r="K7" s="103">
        <v>0</v>
      </c>
      <c r="L7" s="83">
        <v>7</v>
      </c>
      <c r="M7" s="84">
        <v>7250000</v>
      </c>
      <c r="N7" s="84">
        <v>1595000</v>
      </c>
    </row>
    <row r="8" spans="1:18" ht="12.95" customHeight="1">
      <c r="A8" s="58"/>
      <c r="B8" s="46" t="s">
        <v>191</v>
      </c>
      <c r="C8" s="59" t="s">
        <v>192</v>
      </c>
      <c r="D8" s="63">
        <v>0.34</v>
      </c>
      <c r="E8" s="81">
        <v>0.35</v>
      </c>
      <c r="F8" s="81">
        <v>0.34</v>
      </c>
      <c r="G8" s="86">
        <v>0.34</v>
      </c>
      <c r="H8" s="86">
        <v>0.35</v>
      </c>
      <c r="I8" s="81">
        <v>0.35</v>
      </c>
      <c r="J8" s="81">
        <v>0.35</v>
      </c>
      <c r="K8" s="103">
        <v>0</v>
      </c>
      <c r="L8" s="83">
        <v>3</v>
      </c>
      <c r="M8" s="84">
        <v>228401</v>
      </c>
      <c r="N8" s="84">
        <v>77940.350000000006</v>
      </c>
    </row>
    <row r="9" spans="1:18" ht="12.95" customHeight="1">
      <c r="A9" s="58"/>
      <c r="B9" s="46" t="s">
        <v>259</v>
      </c>
      <c r="C9" s="59" t="s">
        <v>258</v>
      </c>
      <c r="D9" s="63">
        <v>0.22</v>
      </c>
      <c r="E9" s="81">
        <v>0.22</v>
      </c>
      <c r="F9" s="81">
        <v>0.22</v>
      </c>
      <c r="G9" s="86">
        <v>0.22</v>
      </c>
      <c r="H9" s="86">
        <v>0.22</v>
      </c>
      <c r="I9" s="81">
        <v>0.22</v>
      </c>
      <c r="J9" s="81">
        <v>0.22</v>
      </c>
      <c r="K9" s="103">
        <v>0</v>
      </c>
      <c r="L9" s="83">
        <v>6</v>
      </c>
      <c r="M9" s="84">
        <v>7000000</v>
      </c>
      <c r="N9" s="84">
        <v>1540000</v>
      </c>
    </row>
    <row r="10" spans="1:18" ht="12.95" customHeight="1">
      <c r="A10" s="58"/>
      <c r="B10" s="46" t="s">
        <v>240</v>
      </c>
      <c r="C10" s="59" t="s">
        <v>241</v>
      </c>
      <c r="D10" s="63">
        <v>1.01</v>
      </c>
      <c r="E10" s="81">
        <v>1.01</v>
      </c>
      <c r="F10" s="81">
        <v>1.01</v>
      </c>
      <c r="G10" s="86">
        <v>1.01</v>
      </c>
      <c r="H10" s="86">
        <v>1.01</v>
      </c>
      <c r="I10" s="81">
        <v>1.01</v>
      </c>
      <c r="J10" s="81">
        <v>1.01</v>
      </c>
      <c r="K10" s="103">
        <v>0</v>
      </c>
      <c r="L10" s="83">
        <v>1</v>
      </c>
      <c r="M10" s="84">
        <v>500000</v>
      </c>
      <c r="N10" s="84">
        <v>505000</v>
      </c>
    </row>
    <row r="11" spans="1:18" ht="12.95" customHeight="1">
      <c r="A11" s="58"/>
      <c r="B11" s="46" t="s">
        <v>166</v>
      </c>
      <c r="C11" s="59" t="s">
        <v>167</v>
      </c>
      <c r="D11" s="63">
        <v>0.06</v>
      </c>
      <c r="E11" s="81">
        <v>0.06</v>
      </c>
      <c r="F11" s="81">
        <v>0.06</v>
      </c>
      <c r="G11" s="86">
        <v>0.06</v>
      </c>
      <c r="H11" s="86">
        <v>0.06</v>
      </c>
      <c r="I11" s="81">
        <v>0.06</v>
      </c>
      <c r="J11" s="81">
        <v>0.06</v>
      </c>
      <c r="K11" s="103">
        <v>0</v>
      </c>
      <c r="L11" s="83">
        <v>2</v>
      </c>
      <c r="M11" s="84">
        <v>1000000</v>
      </c>
      <c r="N11" s="84">
        <v>60000</v>
      </c>
    </row>
    <row r="12" spans="1:18" ht="12.95" customHeight="1">
      <c r="A12" s="58"/>
      <c r="B12" s="46" t="s">
        <v>151</v>
      </c>
      <c r="C12" s="59" t="s">
        <v>152</v>
      </c>
      <c r="D12" s="63">
        <v>1.1000000000000001</v>
      </c>
      <c r="E12" s="81">
        <v>1.1000000000000001</v>
      </c>
      <c r="F12" s="81">
        <v>1.1000000000000001</v>
      </c>
      <c r="G12" s="86">
        <v>1.1000000000000001</v>
      </c>
      <c r="H12" s="86">
        <v>1.1000000000000001</v>
      </c>
      <c r="I12" s="81">
        <v>1.1000000000000001</v>
      </c>
      <c r="J12" s="81">
        <v>1.1000000000000001</v>
      </c>
      <c r="K12" s="103">
        <v>0</v>
      </c>
      <c r="L12" s="83">
        <v>3</v>
      </c>
      <c r="M12" s="84">
        <v>843980</v>
      </c>
      <c r="N12" s="84">
        <v>928378</v>
      </c>
    </row>
    <row r="13" spans="1:18" ht="12.95" customHeight="1">
      <c r="A13" s="58"/>
      <c r="B13" s="46" t="s">
        <v>286</v>
      </c>
      <c r="C13" s="59" t="s">
        <v>285</v>
      </c>
      <c r="D13" s="63">
        <v>0.14000000000000001</v>
      </c>
      <c r="E13" s="81">
        <v>0.15</v>
      </c>
      <c r="F13" s="81">
        <v>0.14000000000000001</v>
      </c>
      <c r="G13" s="86">
        <v>0.14000000000000001</v>
      </c>
      <c r="H13" s="86">
        <v>0.14000000000000001</v>
      </c>
      <c r="I13" s="81">
        <v>0.15</v>
      </c>
      <c r="J13" s="81">
        <v>0.14000000000000001</v>
      </c>
      <c r="K13" s="103">
        <v>7.14</v>
      </c>
      <c r="L13" s="83">
        <v>2</v>
      </c>
      <c r="M13" s="84">
        <v>8100</v>
      </c>
      <c r="N13" s="84">
        <v>1144</v>
      </c>
    </row>
    <row r="14" spans="1:18" ht="12.95" customHeight="1">
      <c r="A14" s="58"/>
      <c r="B14" s="46" t="s">
        <v>314</v>
      </c>
      <c r="C14" s="59" t="s">
        <v>315</v>
      </c>
      <c r="D14" s="63">
        <v>1.63</v>
      </c>
      <c r="E14" s="81">
        <v>1.67</v>
      </c>
      <c r="F14" s="81">
        <v>1.61</v>
      </c>
      <c r="G14" s="86">
        <v>1.64</v>
      </c>
      <c r="H14" s="86">
        <v>2.11</v>
      </c>
      <c r="I14" s="81">
        <v>1.61</v>
      </c>
      <c r="J14" s="81">
        <v>2.13</v>
      </c>
      <c r="K14" s="103">
        <v>-24.41</v>
      </c>
      <c r="L14" s="83">
        <v>611</v>
      </c>
      <c r="M14" s="84">
        <v>384631656</v>
      </c>
      <c r="N14" s="84">
        <v>631578749.72000003</v>
      </c>
    </row>
    <row r="15" spans="1:18" ht="12.95" customHeight="1">
      <c r="A15" s="58"/>
      <c r="B15" s="46" t="s">
        <v>271</v>
      </c>
      <c r="C15" s="59" t="s">
        <v>272</v>
      </c>
      <c r="D15" s="63">
        <v>0.83</v>
      </c>
      <c r="E15" s="81">
        <v>0.83</v>
      </c>
      <c r="F15" s="81">
        <v>0.83</v>
      </c>
      <c r="G15" s="86">
        <v>0.83</v>
      </c>
      <c r="H15" s="86">
        <v>0.8</v>
      </c>
      <c r="I15" s="81">
        <v>0.83</v>
      </c>
      <c r="J15" s="81">
        <v>0.8</v>
      </c>
      <c r="K15" s="103">
        <v>3.75</v>
      </c>
      <c r="L15" s="83">
        <v>1</v>
      </c>
      <c r="M15" s="84">
        <v>100000</v>
      </c>
      <c r="N15" s="84">
        <v>83000</v>
      </c>
    </row>
    <row r="16" spans="1:18" ht="12.95" customHeight="1">
      <c r="A16" s="58"/>
      <c r="B16" s="46" t="s">
        <v>247</v>
      </c>
      <c r="C16" s="59" t="s">
        <v>246</v>
      </c>
      <c r="D16" s="63">
        <v>4.8499999999999996</v>
      </c>
      <c r="E16" s="81">
        <v>4.8600000000000003</v>
      </c>
      <c r="F16" s="81">
        <v>4.8</v>
      </c>
      <c r="G16" s="86">
        <v>4.8499999999999996</v>
      </c>
      <c r="H16" s="86">
        <v>4.83</v>
      </c>
      <c r="I16" s="81">
        <v>4.84</v>
      </c>
      <c r="J16" s="81">
        <v>4.8499999999999996</v>
      </c>
      <c r="K16" s="103">
        <v>-0.21</v>
      </c>
      <c r="L16" s="83">
        <v>40</v>
      </c>
      <c r="M16" s="84">
        <v>11010911</v>
      </c>
      <c r="N16" s="84">
        <v>53406501.390000001</v>
      </c>
    </row>
    <row r="17" spans="1:14" ht="12.95" customHeight="1">
      <c r="A17" s="58"/>
      <c r="B17" s="46" t="s">
        <v>264</v>
      </c>
      <c r="C17" s="59" t="s">
        <v>265</v>
      </c>
      <c r="D17" s="63">
        <v>0.67</v>
      </c>
      <c r="E17" s="81">
        <v>0.67</v>
      </c>
      <c r="F17" s="81">
        <v>0.67</v>
      </c>
      <c r="G17" s="86">
        <v>0.67</v>
      </c>
      <c r="H17" s="86">
        <v>0.67</v>
      </c>
      <c r="I17" s="81">
        <v>0.67</v>
      </c>
      <c r="J17" s="81">
        <v>0.67</v>
      </c>
      <c r="K17" s="103">
        <v>0</v>
      </c>
      <c r="L17" s="83">
        <v>1</v>
      </c>
      <c r="M17" s="84">
        <v>55223</v>
      </c>
      <c r="N17" s="84">
        <v>36999.410000000003</v>
      </c>
    </row>
    <row r="18" spans="1:14" ht="12.95" customHeight="1">
      <c r="A18" s="58"/>
      <c r="B18" s="46" t="s">
        <v>228</v>
      </c>
      <c r="C18" s="59" t="s">
        <v>229</v>
      </c>
      <c r="D18" s="63">
        <v>0.05</v>
      </c>
      <c r="E18" s="81">
        <v>0.05</v>
      </c>
      <c r="F18" s="81">
        <v>0.05</v>
      </c>
      <c r="G18" s="86">
        <v>0.05</v>
      </c>
      <c r="H18" s="86">
        <v>0.05</v>
      </c>
      <c r="I18" s="81">
        <v>0.05</v>
      </c>
      <c r="J18" s="81">
        <v>0.05</v>
      </c>
      <c r="K18" s="103">
        <v>0</v>
      </c>
      <c r="L18" s="83">
        <v>2</v>
      </c>
      <c r="M18" s="84">
        <v>1018819</v>
      </c>
      <c r="N18" s="84">
        <v>50940.95</v>
      </c>
    </row>
    <row r="19" spans="1:14" ht="12.95" customHeight="1">
      <c r="A19" s="58"/>
      <c r="B19" s="212" t="s">
        <v>89</v>
      </c>
      <c r="C19" s="213"/>
      <c r="D19" s="214"/>
      <c r="E19" s="215"/>
      <c r="F19" s="215"/>
      <c r="G19" s="215"/>
      <c r="H19" s="215"/>
      <c r="I19" s="215"/>
      <c r="J19" s="215"/>
      <c r="K19" s="216"/>
      <c r="L19" s="60">
        <f>SUM(L4:L18)</f>
        <v>737</v>
      </c>
      <c r="M19" s="60">
        <f>SUM(M4:M18)</f>
        <v>430875828</v>
      </c>
      <c r="N19" s="61">
        <f>SUM(N4:N18)</f>
        <v>723591744.26999998</v>
      </c>
    </row>
    <row r="20" spans="1:14" ht="12.95" customHeight="1">
      <c r="A20" s="58"/>
      <c r="B20" s="206" t="s">
        <v>30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8"/>
    </row>
    <row r="21" spans="1:14" ht="12.95" customHeight="1">
      <c r="A21" s="58"/>
      <c r="B21" s="46" t="s">
        <v>126</v>
      </c>
      <c r="C21" s="59" t="s">
        <v>127</v>
      </c>
      <c r="D21" s="63">
        <v>14.8</v>
      </c>
      <c r="E21" s="81">
        <v>14.95</v>
      </c>
      <c r="F21" s="81">
        <v>14.8</v>
      </c>
      <c r="G21" s="86">
        <v>14.87</v>
      </c>
      <c r="H21" s="86">
        <v>14.85</v>
      </c>
      <c r="I21" s="81">
        <v>14.88</v>
      </c>
      <c r="J21" s="81">
        <v>14.8</v>
      </c>
      <c r="K21" s="82">
        <v>0.54</v>
      </c>
      <c r="L21" s="83">
        <v>65</v>
      </c>
      <c r="M21" s="84">
        <v>12048225</v>
      </c>
      <c r="N21" s="84">
        <v>179144629.25</v>
      </c>
    </row>
    <row r="22" spans="1:14" ht="12.95" customHeight="1">
      <c r="A22" s="58"/>
      <c r="B22" s="46" t="s">
        <v>238</v>
      </c>
      <c r="C22" s="59" t="s">
        <v>239</v>
      </c>
      <c r="D22" s="63">
        <v>3.63</v>
      </c>
      <c r="E22" s="81">
        <v>3.63</v>
      </c>
      <c r="F22" s="81">
        <v>3.6</v>
      </c>
      <c r="G22" s="86">
        <v>3.61</v>
      </c>
      <c r="H22" s="86">
        <v>3.56</v>
      </c>
      <c r="I22" s="81">
        <v>3.6</v>
      </c>
      <c r="J22" s="81">
        <v>3.65</v>
      </c>
      <c r="K22" s="103">
        <v>-1.37</v>
      </c>
      <c r="L22" s="83">
        <v>9</v>
      </c>
      <c r="M22" s="84">
        <v>118608</v>
      </c>
      <c r="N22" s="84">
        <v>428296.41</v>
      </c>
    </row>
    <row r="23" spans="1:14" ht="12.95" customHeight="1">
      <c r="A23" s="58"/>
      <c r="B23" s="212" t="s">
        <v>134</v>
      </c>
      <c r="C23" s="213"/>
      <c r="D23" s="214"/>
      <c r="E23" s="215"/>
      <c r="F23" s="215"/>
      <c r="G23" s="215"/>
      <c r="H23" s="215"/>
      <c r="I23" s="215"/>
      <c r="J23" s="215"/>
      <c r="K23" s="216"/>
      <c r="L23" s="62">
        <f>SUM(L21:L22)</f>
        <v>74</v>
      </c>
      <c r="M23" s="60">
        <f>SUM(M21:M22)</f>
        <v>12166833</v>
      </c>
      <c r="N23" s="48">
        <f>SUM(N21:N22)</f>
        <v>179572925.66</v>
      </c>
    </row>
    <row r="24" spans="1:14" ht="12.95" customHeight="1">
      <c r="A24" s="58"/>
      <c r="B24" s="206" t="s">
        <v>94</v>
      </c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8"/>
    </row>
    <row r="25" spans="1:14" ht="12.95" customHeight="1">
      <c r="A25" s="58"/>
      <c r="B25" s="46" t="s">
        <v>143</v>
      </c>
      <c r="C25" s="59" t="s">
        <v>142</v>
      </c>
      <c r="D25" s="122">
        <v>0.78</v>
      </c>
      <c r="E25" s="122">
        <v>0.78</v>
      </c>
      <c r="F25" s="122">
        <v>0.78</v>
      </c>
      <c r="G25" s="122">
        <v>0.78</v>
      </c>
      <c r="H25" s="122">
        <v>0.78</v>
      </c>
      <c r="I25" s="122">
        <v>0.78</v>
      </c>
      <c r="J25" s="122">
        <v>0.78</v>
      </c>
      <c r="K25" s="123">
        <v>1</v>
      </c>
      <c r="L25" s="120">
        <v>2</v>
      </c>
      <c r="M25" s="121">
        <v>1000000</v>
      </c>
      <c r="N25" s="121">
        <v>780000</v>
      </c>
    </row>
    <row r="26" spans="1:14" ht="12.95" customHeight="1">
      <c r="A26" s="58"/>
      <c r="B26" s="212" t="s">
        <v>284</v>
      </c>
      <c r="C26" s="213"/>
      <c r="D26" s="214"/>
      <c r="E26" s="215"/>
      <c r="F26" s="215"/>
      <c r="G26" s="215"/>
      <c r="H26" s="215"/>
      <c r="I26" s="215"/>
      <c r="J26" s="215"/>
      <c r="K26" s="216"/>
      <c r="L26" s="65">
        <f>SUM(L25:L25)</f>
        <v>2</v>
      </c>
      <c r="M26" s="65">
        <f>SUM(M25:M25)</f>
        <v>1000000</v>
      </c>
      <c r="N26" s="65">
        <f>SUM(N25:N25)</f>
        <v>780000</v>
      </c>
    </row>
    <row r="27" spans="1:14" ht="12.95" customHeight="1">
      <c r="A27" s="58"/>
      <c r="B27" s="206" t="s">
        <v>83</v>
      </c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8"/>
    </row>
    <row r="28" spans="1:14" ht="12.95" customHeight="1">
      <c r="A28" s="58"/>
      <c r="B28" s="46" t="s">
        <v>232</v>
      </c>
      <c r="C28" s="59" t="s">
        <v>233</v>
      </c>
      <c r="D28" s="86">
        <v>22.1</v>
      </c>
      <c r="E28" s="81">
        <v>22.5</v>
      </c>
      <c r="F28" s="81">
        <v>22</v>
      </c>
      <c r="G28" s="86">
        <v>22.18</v>
      </c>
      <c r="H28" s="86">
        <v>22.05</v>
      </c>
      <c r="I28" s="81">
        <v>22.5</v>
      </c>
      <c r="J28" s="81">
        <v>22.1</v>
      </c>
      <c r="K28" s="82">
        <v>1.81</v>
      </c>
      <c r="L28" s="83">
        <v>18</v>
      </c>
      <c r="M28" s="84">
        <v>293370</v>
      </c>
      <c r="N28" s="84">
        <v>6506765.4000000004</v>
      </c>
    </row>
    <row r="29" spans="1:14" ht="12.95" customHeight="1">
      <c r="A29" s="58"/>
      <c r="B29" s="46" t="s">
        <v>205</v>
      </c>
      <c r="C29" s="59" t="s">
        <v>206</v>
      </c>
      <c r="D29" s="86">
        <v>4.12</v>
      </c>
      <c r="E29" s="81">
        <v>4.29</v>
      </c>
      <c r="F29" s="81">
        <v>4.12</v>
      </c>
      <c r="G29" s="86">
        <v>4.21</v>
      </c>
      <c r="H29" s="86">
        <v>4.26</v>
      </c>
      <c r="I29" s="81">
        <v>4.25</v>
      </c>
      <c r="J29" s="81">
        <v>4.29</v>
      </c>
      <c r="K29" s="82">
        <v>-0.93</v>
      </c>
      <c r="L29" s="83">
        <v>14</v>
      </c>
      <c r="M29" s="84">
        <v>352322</v>
      </c>
      <c r="N29" s="84">
        <v>1482925.01</v>
      </c>
    </row>
    <row r="30" spans="1:14" ht="12.95" customHeight="1">
      <c r="A30" s="58"/>
      <c r="B30" s="46" t="s">
        <v>96</v>
      </c>
      <c r="C30" s="59" t="s">
        <v>95</v>
      </c>
      <c r="D30" s="86">
        <v>6.5</v>
      </c>
      <c r="E30" s="81">
        <v>6.5</v>
      </c>
      <c r="F30" s="81">
        <v>6.5</v>
      </c>
      <c r="G30" s="86">
        <v>6.5</v>
      </c>
      <c r="H30" s="86">
        <v>6.8</v>
      </c>
      <c r="I30" s="81">
        <v>6.5</v>
      </c>
      <c r="J30" s="81">
        <v>6.8</v>
      </c>
      <c r="K30" s="82">
        <v>-4.41</v>
      </c>
      <c r="L30" s="83">
        <v>1</v>
      </c>
      <c r="M30" s="84">
        <v>3500</v>
      </c>
      <c r="N30" s="84">
        <v>22750</v>
      </c>
    </row>
    <row r="31" spans="1:14" ht="12.95" customHeight="1">
      <c r="A31" s="58"/>
      <c r="B31" s="46" t="s">
        <v>160</v>
      </c>
      <c r="C31" s="59" t="s">
        <v>161</v>
      </c>
      <c r="D31" s="86">
        <v>3.25</v>
      </c>
      <c r="E31" s="81">
        <v>3.25</v>
      </c>
      <c r="F31" s="81">
        <v>3.25</v>
      </c>
      <c r="G31" s="86">
        <v>3.25</v>
      </c>
      <c r="H31" s="86">
        <v>3.25</v>
      </c>
      <c r="I31" s="81">
        <v>3.25</v>
      </c>
      <c r="J31" s="81">
        <v>3.25</v>
      </c>
      <c r="K31" s="82">
        <v>0</v>
      </c>
      <c r="L31" s="83">
        <v>1</v>
      </c>
      <c r="M31" s="84">
        <v>11928</v>
      </c>
      <c r="N31" s="84">
        <v>38766</v>
      </c>
    </row>
    <row r="32" spans="1:14" ht="12.95" customHeight="1">
      <c r="A32" s="58"/>
      <c r="B32" s="46" t="s">
        <v>213</v>
      </c>
      <c r="C32" s="59" t="s">
        <v>214</v>
      </c>
      <c r="D32" s="86">
        <v>0.77</v>
      </c>
      <c r="E32" s="81">
        <v>0.77</v>
      </c>
      <c r="F32" s="81">
        <v>0.77</v>
      </c>
      <c r="G32" s="86">
        <v>0.77</v>
      </c>
      <c r="H32" s="86">
        <v>0.77</v>
      </c>
      <c r="I32" s="81">
        <v>0.77</v>
      </c>
      <c r="J32" s="81">
        <v>0.77</v>
      </c>
      <c r="K32" s="82">
        <v>0</v>
      </c>
      <c r="L32" s="83">
        <v>1</v>
      </c>
      <c r="M32" s="84">
        <v>6454</v>
      </c>
      <c r="N32" s="84">
        <v>4969.58</v>
      </c>
    </row>
    <row r="33" spans="1:14" ht="12.95" customHeight="1">
      <c r="A33" s="58"/>
      <c r="B33" s="212" t="s">
        <v>90</v>
      </c>
      <c r="C33" s="213"/>
      <c r="D33" s="214"/>
      <c r="E33" s="215"/>
      <c r="F33" s="215"/>
      <c r="G33" s="215"/>
      <c r="H33" s="215"/>
      <c r="I33" s="215"/>
      <c r="J33" s="215"/>
      <c r="K33" s="216"/>
      <c r="L33" s="65">
        <f>SUM(L28:L32)</f>
        <v>35</v>
      </c>
      <c r="M33" s="65">
        <f>SUM(M28:M32)</f>
        <v>667574</v>
      </c>
      <c r="N33" s="65">
        <f>SUM(N28:N32)</f>
        <v>8056175.9900000002</v>
      </c>
    </row>
    <row r="34" spans="1:14" ht="12.95" customHeight="1">
      <c r="A34" s="58"/>
      <c r="B34" s="206" t="s">
        <v>84</v>
      </c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8"/>
    </row>
    <row r="35" spans="1:14" ht="12.95" customHeight="1">
      <c r="A35" s="58"/>
      <c r="B35" s="46" t="s">
        <v>139</v>
      </c>
      <c r="C35" s="59" t="s">
        <v>140</v>
      </c>
      <c r="D35" s="122">
        <v>5.83</v>
      </c>
      <c r="E35" s="122">
        <v>5.89</v>
      </c>
      <c r="F35" s="122">
        <v>5.8</v>
      </c>
      <c r="G35" s="122">
        <v>5.85</v>
      </c>
      <c r="H35" s="122">
        <v>5.8</v>
      </c>
      <c r="I35" s="122">
        <v>5.85</v>
      </c>
      <c r="J35" s="122">
        <v>5.83</v>
      </c>
      <c r="K35" s="123">
        <v>0.34</v>
      </c>
      <c r="L35" s="120">
        <v>48</v>
      </c>
      <c r="M35" s="121">
        <v>11383119</v>
      </c>
      <c r="N35" s="121">
        <v>66636743.75</v>
      </c>
    </row>
    <row r="36" spans="1:14" ht="12.95" customHeight="1">
      <c r="A36" s="58"/>
      <c r="B36" s="46" t="s">
        <v>178</v>
      </c>
      <c r="C36" s="59" t="s">
        <v>179</v>
      </c>
      <c r="D36" s="122">
        <v>2.5499999999999998</v>
      </c>
      <c r="E36" s="122">
        <v>2.5499999999999998</v>
      </c>
      <c r="F36" s="122">
        <v>2.5499999999999998</v>
      </c>
      <c r="G36" s="122">
        <v>2.5499999999999998</v>
      </c>
      <c r="H36" s="122">
        <v>2.5499999999999998</v>
      </c>
      <c r="I36" s="122">
        <v>2.5499999999999998</v>
      </c>
      <c r="J36" s="122">
        <v>2.5499999999999998</v>
      </c>
      <c r="K36" s="123">
        <v>0</v>
      </c>
      <c r="L36" s="120">
        <v>3</v>
      </c>
      <c r="M36" s="121">
        <v>12908</v>
      </c>
      <c r="N36" s="121">
        <v>32915.4</v>
      </c>
    </row>
    <row r="37" spans="1:14" ht="12.95" customHeight="1">
      <c r="A37" s="58"/>
      <c r="B37" s="46" t="s">
        <v>97</v>
      </c>
      <c r="C37" s="59" t="s">
        <v>98</v>
      </c>
      <c r="D37" s="122">
        <v>5.5</v>
      </c>
      <c r="E37" s="122">
        <v>5.5</v>
      </c>
      <c r="F37" s="122">
        <v>5.5</v>
      </c>
      <c r="G37" s="122">
        <v>5.5</v>
      </c>
      <c r="H37" s="122">
        <v>5.5</v>
      </c>
      <c r="I37" s="122">
        <v>5.5</v>
      </c>
      <c r="J37" s="122">
        <v>5.5</v>
      </c>
      <c r="K37" s="123">
        <v>0</v>
      </c>
      <c r="L37" s="120">
        <v>1</v>
      </c>
      <c r="M37" s="121">
        <v>1003</v>
      </c>
      <c r="N37" s="121">
        <v>5516.5</v>
      </c>
    </row>
    <row r="38" spans="1:14" ht="12.95" customHeight="1">
      <c r="A38" s="58"/>
      <c r="B38" s="46" t="s">
        <v>168</v>
      </c>
      <c r="C38" s="59" t="s">
        <v>169</v>
      </c>
      <c r="D38" s="122">
        <v>17.5</v>
      </c>
      <c r="E38" s="122">
        <v>18</v>
      </c>
      <c r="F38" s="122">
        <v>17.5</v>
      </c>
      <c r="G38" s="122">
        <v>17.989999999999998</v>
      </c>
      <c r="H38" s="122">
        <v>17.5</v>
      </c>
      <c r="I38" s="122">
        <v>18</v>
      </c>
      <c r="J38" s="122">
        <v>17.5</v>
      </c>
      <c r="K38" s="123">
        <v>2.86</v>
      </c>
      <c r="L38" s="120">
        <v>4</v>
      </c>
      <c r="M38" s="121">
        <v>52149</v>
      </c>
      <c r="N38" s="121">
        <v>937971.5</v>
      </c>
    </row>
    <row r="39" spans="1:14" ht="12.95" customHeight="1">
      <c r="A39" s="58"/>
      <c r="B39" s="46" t="s">
        <v>197</v>
      </c>
      <c r="C39" s="59" t="s">
        <v>198</v>
      </c>
      <c r="D39" s="122">
        <v>1.28</v>
      </c>
      <c r="E39" s="122">
        <v>1.28</v>
      </c>
      <c r="F39" s="122">
        <v>1.28</v>
      </c>
      <c r="G39" s="122">
        <v>1.28</v>
      </c>
      <c r="H39" s="122">
        <v>1.3</v>
      </c>
      <c r="I39" s="122">
        <v>1.28</v>
      </c>
      <c r="J39" s="122">
        <v>1.28</v>
      </c>
      <c r="K39" s="123">
        <v>0</v>
      </c>
      <c r="L39" s="120">
        <v>6</v>
      </c>
      <c r="M39" s="121">
        <v>125610</v>
      </c>
      <c r="N39" s="121">
        <v>160780.79999999999</v>
      </c>
    </row>
    <row r="40" spans="1:14" ht="12.95" customHeight="1">
      <c r="A40" s="58"/>
      <c r="B40" s="46" t="s">
        <v>273</v>
      </c>
      <c r="C40" s="59" t="s">
        <v>274</v>
      </c>
      <c r="D40" s="122">
        <v>2.08</v>
      </c>
      <c r="E40" s="122">
        <v>2.09</v>
      </c>
      <c r="F40" s="122">
        <v>2.06</v>
      </c>
      <c r="G40" s="122">
        <v>2.08</v>
      </c>
      <c r="H40" s="122">
        <v>2.08</v>
      </c>
      <c r="I40" s="122">
        <v>2.09</v>
      </c>
      <c r="J40" s="122">
        <v>2.08</v>
      </c>
      <c r="K40" s="123">
        <v>0.48</v>
      </c>
      <c r="L40" s="120">
        <v>28</v>
      </c>
      <c r="M40" s="121">
        <v>32956765</v>
      </c>
      <c r="N40" s="121">
        <v>68567206.760000005</v>
      </c>
    </row>
    <row r="41" spans="1:14" ht="12.95" customHeight="1">
      <c r="A41" s="58"/>
      <c r="B41" s="46" t="s">
        <v>195</v>
      </c>
      <c r="C41" s="59" t="s">
        <v>196</v>
      </c>
      <c r="D41" s="122">
        <v>5.4</v>
      </c>
      <c r="E41" s="122">
        <v>5.5</v>
      </c>
      <c r="F41" s="122">
        <v>5.4</v>
      </c>
      <c r="G41" s="122">
        <v>5.47</v>
      </c>
      <c r="H41" s="122">
        <v>5.4</v>
      </c>
      <c r="I41" s="122">
        <v>5.5</v>
      </c>
      <c r="J41" s="122">
        <v>5.4</v>
      </c>
      <c r="K41" s="123">
        <v>1.85</v>
      </c>
      <c r="L41" s="120">
        <v>4</v>
      </c>
      <c r="M41" s="121">
        <v>134814</v>
      </c>
      <c r="N41" s="121">
        <v>737995.6</v>
      </c>
    </row>
    <row r="42" spans="1:14" ht="12.95" customHeight="1">
      <c r="A42" s="58"/>
      <c r="B42" s="46" t="s">
        <v>181</v>
      </c>
      <c r="C42" s="59" t="s">
        <v>146</v>
      </c>
      <c r="D42" s="122">
        <v>2.2999999999999998</v>
      </c>
      <c r="E42" s="122">
        <v>2.2999999999999998</v>
      </c>
      <c r="F42" s="122">
        <v>2.2999999999999998</v>
      </c>
      <c r="G42" s="122">
        <v>2.2999999999999998</v>
      </c>
      <c r="H42" s="122">
        <v>2.2999999999999998</v>
      </c>
      <c r="I42" s="122">
        <v>2.2999999999999998</v>
      </c>
      <c r="J42" s="122">
        <v>2.2999999999999998</v>
      </c>
      <c r="K42" s="123">
        <v>0</v>
      </c>
      <c r="L42" s="120">
        <v>1</v>
      </c>
      <c r="M42" s="121">
        <v>4321</v>
      </c>
      <c r="N42" s="121">
        <v>9938.2999999999993</v>
      </c>
    </row>
    <row r="43" spans="1:14" ht="12.95" customHeight="1">
      <c r="A43" s="58"/>
      <c r="B43" s="212" t="s">
        <v>91</v>
      </c>
      <c r="C43" s="213"/>
      <c r="D43" s="214"/>
      <c r="E43" s="215"/>
      <c r="F43" s="215"/>
      <c r="G43" s="215"/>
      <c r="H43" s="215"/>
      <c r="I43" s="215"/>
      <c r="J43" s="215"/>
      <c r="K43" s="216"/>
      <c r="L43" s="65">
        <f>SUM(L35:L42)</f>
        <v>95</v>
      </c>
      <c r="M43" s="65">
        <f>SUM(M35:M42)</f>
        <v>44670689</v>
      </c>
      <c r="N43" s="65">
        <f>SUM(N35:N42)</f>
        <v>137089068.61000001</v>
      </c>
    </row>
    <row r="44" spans="1:14" ht="12.95" customHeight="1">
      <c r="A44" s="58"/>
      <c r="B44" s="206" t="s">
        <v>31</v>
      </c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8"/>
    </row>
    <row r="45" spans="1:14" ht="12.95" customHeight="1">
      <c r="A45" s="58"/>
      <c r="B45" s="46" t="s">
        <v>162</v>
      </c>
      <c r="C45" s="59" t="s">
        <v>163</v>
      </c>
      <c r="D45" s="122">
        <v>11.58</v>
      </c>
      <c r="E45" s="122">
        <v>11.58</v>
      </c>
      <c r="F45" s="122">
        <v>11.58</v>
      </c>
      <c r="G45" s="122">
        <v>11.58</v>
      </c>
      <c r="H45" s="122">
        <v>11.58</v>
      </c>
      <c r="I45" s="122">
        <v>11.58</v>
      </c>
      <c r="J45" s="122">
        <v>11.58</v>
      </c>
      <c r="K45" s="103">
        <v>0</v>
      </c>
      <c r="L45" s="120">
        <v>1</v>
      </c>
      <c r="M45" s="121">
        <v>605</v>
      </c>
      <c r="N45" s="121">
        <v>7005.9</v>
      </c>
    </row>
    <row r="46" spans="1:14" ht="12.95" customHeight="1">
      <c r="A46" s="58"/>
      <c r="B46" s="46" t="s">
        <v>119</v>
      </c>
      <c r="C46" s="59" t="s">
        <v>118</v>
      </c>
      <c r="D46" s="122">
        <v>9.0500000000000007</v>
      </c>
      <c r="E46" s="122">
        <v>9.1</v>
      </c>
      <c r="F46" s="122">
        <v>9</v>
      </c>
      <c r="G46" s="122">
        <v>9.01</v>
      </c>
      <c r="H46" s="122">
        <v>8.9700000000000006</v>
      </c>
      <c r="I46" s="122">
        <v>9</v>
      </c>
      <c r="J46" s="122">
        <v>8.9700000000000006</v>
      </c>
      <c r="K46" s="123">
        <v>0.33</v>
      </c>
      <c r="L46" s="120">
        <v>7</v>
      </c>
      <c r="M46" s="121">
        <v>117301</v>
      </c>
      <c r="N46" s="121">
        <v>1056590.75</v>
      </c>
    </row>
    <row r="47" spans="1:14" ht="12.95" customHeight="1">
      <c r="A47" s="58"/>
      <c r="B47" s="46" t="s">
        <v>250</v>
      </c>
      <c r="C47" s="59" t="s">
        <v>251</v>
      </c>
      <c r="D47" s="122">
        <v>13.6</v>
      </c>
      <c r="E47" s="122">
        <v>13.6</v>
      </c>
      <c r="F47" s="122">
        <v>13.6</v>
      </c>
      <c r="G47" s="122">
        <v>13.6</v>
      </c>
      <c r="H47" s="122">
        <v>13.65</v>
      </c>
      <c r="I47" s="95">
        <v>13.6</v>
      </c>
      <c r="J47" s="95">
        <v>13.65</v>
      </c>
      <c r="K47" s="98">
        <v>-0.37</v>
      </c>
      <c r="L47" s="99">
        <v>2</v>
      </c>
      <c r="M47" s="100">
        <v>1602</v>
      </c>
      <c r="N47" s="100">
        <v>21787.200000000001</v>
      </c>
    </row>
    <row r="48" spans="1:14" ht="12.95" customHeight="1">
      <c r="A48" s="58"/>
      <c r="B48" s="212" t="s">
        <v>92</v>
      </c>
      <c r="C48" s="213"/>
      <c r="D48" s="214"/>
      <c r="E48" s="215"/>
      <c r="F48" s="215"/>
      <c r="G48" s="215"/>
      <c r="H48" s="215"/>
      <c r="I48" s="215"/>
      <c r="J48" s="215"/>
      <c r="K48" s="216"/>
      <c r="L48" s="64">
        <f>SUM(L45:L47)</f>
        <v>10</v>
      </c>
      <c r="M48" s="61">
        <f>SUM(M45:M47)</f>
        <v>119508</v>
      </c>
      <c r="N48" s="61">
        <f>SUM(N45:N47)</f>
        <v>1085383.8499999999</v>
      </c>
    </row>
    <row r="49" spans="1:18" ht="12.95" customHeight="1">
      <c r="A49" s="58"/>
      <c r="B49" s="206" t="s">
        <v>85</v>
      </c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8"/>
    </row>
    <row r="50" spans="1:18" ht="12.95" customHeight="1">
      <c r="A50" s="58"/>
      <c r="B50" s="46" t="s">
        <v>269</v>
      </c>
      <c r="C50" s="59" t="s">
        <v>270</v>
      </c>
      <c r="D50" s="63">
        <v>6.84</v>
      </c>
      <c r="E50" s="63">
        <v>6.84</v>
      </c>
      <c r="F50" s="63">
        <v>6.84</v>
      </c>
      <c r="G50" s="63">
        <v>6.84</v>
      </c>
      <c r="H50" s="63">
        <v>6.84</v>
      </c>
      <c r="I50" s="95">
        <v>6.84</v>
      </c>
      <c r="J50" s="95">
        <v>6.84</v>
      </c>
      <c r="K50" s="98">
        <v>0</v>
      </c>
      <c r="L50" s="99">
        <v>3</v>
      </c>
      <c r="M50" s="100">
        <v>83890</v>
      </c>
      <c r="N50" s="100">
        <v>573807.6</v>
      </c>
    </row>
    <row r="51" spans="1:18" ht="12.95" customHeight="1">
      <c r="A51" s="58"/>
      <c r="B51" s="46" t="s">
        <v>87</v>
      </c>
      <c r="C51" s="59" t="s">
        <v>43</v>
      </c>
      <c r="D51" s="63">
        <v>0.35</v>
      </c>
      <c r="E51" s="63">
        <v>0.35</v>
      </c>
      <c r="F51" s="63">
        <v>0.35</v>
      </c>
      <c r="G51" s="63">
        <v>0.35</v>
      </c>
      <c r="H51" s="63">
        <v>0.36</v>
      </c>
      <c r="I51" s="95">
        <v>0.35</v>
      </c>
      <c r="J51" s="95">
        <v>0.36</v>
      </c>
      <c r="K51" s="98">
        <v>-2.78</v>
      </c>
      <c r="L51" s="99">
        <v>5</v>
      </c>
      <c r="M51" s="100">
        <v>845680</v>
      </c>
      <c r="N51" s="100">
        <v>295988</v>
      </c>
    </row>
    <row r="52" spans="1:18" ht="12.95" customHeight="1">
      <c r="A52" s="58"/>
      <c r="B52" s="212" t="s">
        <v>223</v>
      </c>
      <c r="C52" s="213"/>
      <c r="D52" s="214"/>
      <c r="E52" s="215"/>
      <c r="F52" s="215"/>
      <c r="G52" s="215"/>
      <c r="H52" s="215"/>
      <c r="I52" s="215"/>
      <c r="J52" s="215"/>
      <c r="K52" s="216"/>
      <c r="L52" s="64">
        <f>SUM(L50:L51)</f>
        <v>8</v>
      </c>
      <c r="M52" s="61">
        <f>SUM(M50:M51)</f>
        <v>929570</v>
      </c>
      <c r="N52" s="61">
        <f>SUM(N50:N51)</f>
        <v>869795.6</v>
      </c>
    </row>
    <row r="53" spans="1:18" s="52" customFormat="1" ht="12.95" customHeight="1">
      <c r="B53" s="66" t="s">
        <v>32</v>
      </c>
      <c r="C53" s="217"/>
      <c r="D53" s="222"/>
      <c r="E53" s="222"/>
      <c r="F53" s="222"/>
      <c r="G53" s="222"/>
      <c r="H53" s="222"/>
      <c r="I53" s="222"/>
      <c r="J53" s="222"/>
      <c r="K53" s="219"/>
      <c r="L53" s="67">
        <f>L52+L48+L43+L33+L23+L19+L26</f>
        <v>961</v>
      </c>
      <c r="M53" s="67">
        <f>M52+M48+M43+M33+M23+M19+M26</f>
        <v>490430002</v>
      </c>
      <c r="N53" s="67">
        <f>N52+N48+N43+N33+N23+N19+N26</f>
        <v>1051045093.98</v>
      </c>
      <c r="O53" s="58"/>
      <c r="P53" s="58"/>
      <c r="Q53" s="58"/>
      <c r="R53" s="58"/>
    </row>
    <row r="54" spans="1:18" s="52" customFormat="1" ht="22.5" customHeight="1">
      <c r="A54" s="51"/>
      <c r="B54" s="209" t="s">
        <v>312</v>
      </c>
      <c r="C54" s="210"/>
      <c r="D54" s="210"/>
      <c r="E54" s="210"/>
      <c r="F54" s="210"/>
      <c r="G54" s="210"/>
      <c r="H54" s="210"/>
      <c r="I54" s="210"/>
      <c r="J54" s="210"/>
      <c r="K54" s="210"/>
      <c r="L54" s="210"/>
      <c r="M54" s="210"/>
      <c r="N54" s="211"/>
      <c r="O54" s="58"/>
      <c r="P54" s="58"/>
      <c r="Q54" s="58"/>
      <c r="R54" s="58"/>
    </row>
    <row r="55" spans="1:18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  <c r="O55" s="58"/>
      <c r="P55" s="58"/>
      <c r="Q55" s="58"/>
      <c r="R55" s="58"/>
    </row>
    <row r="56" spans="1:18" s="52" customFormat="1" ht="14.1" customHeight="1">
      <c r="B56" s="206" t="s">
        <v>29</v>
      </c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8"/>
      <c r="O56" s="58"/>
      <c r="P56" s="58"/>
      <c r="Q56" s="58"/>
      <c r="R56" s="58"/>
    </row>
    <row r="57" spans="1:18" ht="14.1" customHeight="1">
      <c r="A57" s="58"/>
      <c r="B57" s="46" t="s">
        <v>170</v>
      </c>
      <c r="C57" s="59" t="s">
        <v>171</v>
      </c>
      <c r="D57" s="81">
        <v>0.1</v>
      </c>
      <c r="E57" s="81">
        <v>0.1</v>
      </c>
      <c r="F57" s="81">
        <v>0.1</v>
      </c>
      <c r="G57" s="86">
        <v>0.1</v>
      </c>
      <c r="H57" s="86">
        <v>0.1</v>
      </c>
      <c r="I57" s="81">
        <v>0.1</v>
      </c>
      <c r="J57" s="81">
        <v>0.1</v>
      </c>
      <c r="K57" s="103">
        <v>0</v>
      </c>
      <c r="L57" s="83">
        <v>2</v>
      </c>
      <c r="M57" s="84">
        <v>100000</v>
      </c>
      <c r="N57" s="84">
        <v>10000</v>
      </c>
    </row>
    <row r="58" spans="1:18" ht="14.1" customHeight="1">
      <c r="A58" s="58"/>
      <c r="B58" s="46" t="s">
        <v>211</v>
      </c>
      <c r="C58" s="59" t="s">
        <v>212</v>
      </c>
      <c r="D58" s="81">
        <v>0.6</v>
      </c>
      <c r="E58" s="81">
        <v>0.6</v>
      </c>
      <c r="F58" s="81">
        <v>0.6</v>
      </c>
      <c r="G58" s="86">
        <v>0.6</v>
      </c>
      <c r="H58" s="86">
        <v>0.6</v>
      </c>
      <c r="I58" s="81">
        <v>0.6</v>
      </c>
      <c r="J58" s="81">
        <v>0.6</v>
      </c>
      <c r="K58" s="103">
        <v>0</v>
      </c>
      <c r="L58" s="83">
        <v>4</v>
      </c>
      <c r="M58" s="84">
        <v>2416904</v>
      </c>
      <c r="N58" s="84">
        <v>1450142.4</v>
      </c>
    </row>
    <row r="59" spans="1:18" ht="14.1" customHeight="1">
      <c r="A59" s="58"/>
      <c r="B59" s="212" t="s">
        <v>89</v>
      </c>
      <c r="C59" s="213"/>
      <c r="D59" s="214"/>
      <c r="E59" s="215"/>
      <c r="F59" s="215"/>
      <c r="G59" s="215"/>
      <c r="H59" s="215"/>
      <c r="I59" s="215"/>
      <c r="J59" s="215"/>
      <c r="K59" s="216"/>
      <c r="L59" s="65">
        <f>SUM(L57:L58)</f>
        <v>6</v>
      </c>
      <c r="M59" s="65">
        <f>SUM(M57:M58)</f>
        <v>2516904</v>
      </c>
      <c r="N59" s="65">
        <f>SUM(N57:N58)</f>
        <v>1460142.4</v>
      </c>
    </row>
    <row r="60" spans="1:18" s="52" customFormat="1" ht="14.1" customHeight="1">
      <c r="B60" s="206" t="s">
        <v>94</v>
      </c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8"/>
      <c r="O60" s="58"/>
      <c r="P60" s="58"/>
      <c r="Q60" s="58"/>
      <c r="R60" s="58"/>
    </row>
    <row r="61" spans="1:18" ht="14.1" customHeight="1">
      <c r="A61" s="58"/>
      <c r="B61" s="46" t="s">
        <v>279</v>
      </c>
      <c r="C61" s="59" t="s">
        <v>280</v>
      </c>
      <c r="D61" s="122">
        <v>5.34</v>
      </c>
      <c r="E61" s="122">
        <v>5.34</v>
      </c>
      <c r="F61" s="122">
        <v>5.34</v>
      </c>
      <c r="G61" s="122">
        <v>5.34</v>
      </c>
      <c r="H61" s="122">
        <v>5.09</v>
      </c>
      <c r="I61" s="122">
        <v>5.34</v>
      </c>
      <c r="J61" s="122">
        <v>5.09</v>
      </c>
      <c r="K61" s="123">
        <v>4.91</v>
      </c>
      <c r="L61" s="120">
        <v>2</v>
      </c>
      <c r="M61" s="121">
        <v>14643</v>
      </c>
      <c r="N61" s="121">
        <v>78193.62</v>
      </c>
    </row>
    <row r="62" spans="1:18" ht="14.1" customHeight="1">
      <c r="A62" s="58"/>
      <c r="B62" s="212" t="s">
        <v>284</v>
      </c>
      <c r="C62" s="213"/>
      <c r="D62" s="214"/>
      <c r="E62" s="215"/>
      <c r="F62" s="215"/>
      <c r="G62" s="215"/>
      <c r="H62" s="215"/>
      <c r="I62" s="215"/>
      <c r="J62" s="215"/>
      <c r="K62" s="216"/>
      <c r="L62" s="65">
        <f>SUM(L61:L61)</f>
        <v>2</v>
      </c>
      <c r="M62" s="65">
        <f>SUM(M61:M61)</f>
        <v>14643</v>
      </c>
      <c r="N62" s="65">
        <f>SUM(N61:N61)</f>
        <v>78193.62</v>
      </c>
    </row>
    <row r="63" spans="1:18" ht="14.1" customHeight="1">
      <c r="A63" s="58"/>
      <c r="B63" s="206" t="s">
        <v>84</v>
      </c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8"/>
    </row>
    <row r="64" spans="1:18" ht="14.1" customHeight="1">
      <c r="A64" s="58"/>
      <c r="B64" s="46" t="s">
        <v>33</v>
      </c>
      <c r="C64" s="59" t="s">
        <v>34</v>
      </c>
      <c r="D64" s="81">
        <v>1.89</v>
      </c>
      <c r="E64" s="81">
        <v>1.89</v>
      </c>
      <c r="F64" s="81">
        <v>1.89</v>
      </c>
      <c r="G64" s="86">
        <v>1.89</v>
      </c>
      <c r="H64" s="86">
        <v>1.89</v>
      </c>
      <c r="I64" s="81">
        <v>1.89</v>
      </c>
      <c r="J64" s="81">
        <v>1.89</v>
      </c>
      <c r="K64" s="82">
        <v>0</v>
      </c>
      <c r="L64" s="83">
        <v>1</v>
      </c>
      <c r="M64" s="84">
        <v>2629</v>
      </c>
      <c r="N64" s="84">
        <v>4968.8100000000004</v>
      </c>
    </row>
    <row r="65" spans="1:18" ht="14.1" customHeight="1">
      <c r="A65" s="58"/>
      <c r="B65" s="212" t="s">
        <v>91</v>
      </c>
      <c r="C65" s="213"/>
      <c r="D65" s="214"/>
      <c r="E65" s="215"/>
      <c r="F65" s="215"/>
      <c r="G65" s="215"/>
      <c r="H65" s="215"/>
      <c r="I65" s="215"/>
      <c r="J65" s="215"/>
      <c r="K65" s="216"/>
      <c r="L65" s="65">
        <f>SUM(L64:L64)</f>
        <v>1</v>
      </c>
      <c r="M65" s="65">
        <f>SUM(M64:M64)</f>
        <v>2629</v>
      </c>
      <c r="N65" s="65">
        <f>SUM(N64:N64)</f>
        <v>4968.8100000000004</v>
      </c>
    </row>
    <row r="66" spans="1:18" ht="14.1" customHeight="1">
      <c r="A66" s="58"/>
      <c r="B66" s="206" t="s">
        <v>84</v>
      </c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8"/>
    </row>
    <row r="67" spans="1:18" ht="14.1" customHeight="1">
      <c r="A67" s="58"/>
      <c r="B67" s="46" t="s">
        <v>35</v>
      </c>
      <c r="C67" s="59" t="s">
        <v>36</v>
      </c>
      <c r="D67" s="86">
        <v>2.8</v>
      </c>
      <c r="E67" s="86">
        <v>2.81</v>
      </c>
      <c r="F67" s="86">
        <v>2.75</v>
      </c>
      <c r="G67" s="86">
        <v>2.77</v>
      </c>
      <c r="H67" s="86">
        <v>2.82</v>
      </c>
      <c r="I67" s="86">
        <v>2.76</v>
      </c>
      <c r="J67" s="86">
        <v>2.85</v>
      </c>
      <c r="K67" s="91">
        <v>-3.16</v>
      </c>
      <c r="L67" s="92">
        <v>30</v>
      </c>
      <c r="M67" s="93">
        <v>2354315</v>
      </c>
      <c r="N67" s="93">
        <v>6526807.7000000002</v>
      </c>
    </row>
    <row r="68" spans="1:18" ht="14.1" customHeight="1">
      <c r="A68" s="58"/>
      <c r="B68" s="212" t="s">
        <v>91</v>
      </c>
      <c r="C68" s="213"/>
      <c r="D68" s="214"/>
      <c r="E68" s="215"/>
      <c r="F68" s="215"/>
      <c r="G68" s="215"/>
      <c r="H68" s="215"/>
      <c r="I68" s="215"/>
      <c r="J68" s="215"/>
      <c r="K68" s="216"/>
      <c r="L68" s="65">
        <f>SUM(L67:L67)</f>
        <v>30</v>
      </c>
      <c r="M68" s="65">
        <f>SUM(M67:M67)</f>
        <v>2354315</v>
      </c>
      <c r="N68" s="65">
        <f>SUM(N67:N67)</f>
        <v>6526807.7000000002</v>
      </c>
    </row>
    <row r="69" spans="1:18" s="52" customFormat="1" ht="14.1" customHeight="1">
      <c r="B69" s="66" t="s">
        <v>141</v>
      </c>
      <c r="C69" s="217"/>
      <c r="D69" s="218"/>
      <c r="E69" s="218"/>
      <c r="F69" s="218"/>
      <c r="G69" s="218"/>
      <c r="H69" s="218"/>
      <c r="I69" s="218"/>
      <c r="J69" s="218"/>
      <c r="K69" s="219"/>
      <c r="L69" s="67">
        <f>L68+L65+L59+L62</f>
        <v>39</v>
      </c>
      <c r="M69" s="67">
        <f t="shared" ref="M69:N69" si="0">M68+M65+M59+M62</f>
        <v>4888491</v>
      </c>
      <c r="N69" s="67">
        <f t="shared" si="0"/>
        <v>8070112.5300000003</v>
      </c>
      <c r="O69" s="58"/>
      <c r="P69" s="58"/>
      <c r="Q69" s="58"/>
      <c r="R69" s="58"/>
    </row>
    <row r="70" spans="1:18" s="52" customFormat="1" ht="19.5" customHeight="1">
      <c r="A70" s="51"/>
      <c r="B70" s="209" t="s">
        <v>311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1"/>
      <c r="O70" s="58"/>
      <c r="P70" s="58"/>
      <c r="Q70" s="58"/>
      <c r="R70" s="58"/>
    </row>
    <row r="71" spans="1:18" s="52" customFormat="1" ht="48" customHeight="1">
      <c r="B71" s="53" t="s">
        <v>15</v>
      </c>
      <c r="C71" s="54" t="s">
        <v>20</v>
      </c>
      <c r="D71" s="54" t="s">
        <v>21</v>
      </c>
      <c r="E71" s="54" t="s">
        <v>22</v>
      </c>
      <c r="F71" s="54" t="s">
        <v>23</v>
      </c>
      <c r="G71" s="54" t="s">
        <v>24</v>
      </c>
      <c r="H71" s="54" t="s">
        <v>25</v>
      </c>
      <c r="I71" s="54" t="s">
        <v>19</v>
      </c>
      <c r="J71" s="54" t="s">
        <v>26</v>
      </c>
      <c r="K71" s="55" t="s">
        <v>27</v>
      </c>
      <c r="L71" s="56" t="s">
        <v>28</v>
      </c>
      <c r="M71" s="56" t="s">
        <v>18</v>
      </c>
      <c r="N71" s="57" t="s">
        <v>7</v>
      </c>
      <c r="O71" s="58"/>
      <c r="P71" s="58"/>
      <c r="Q71" s="58"/>
      <c r="R71" s="58"/>
    </row>
    <row r="72" spans="1:18" s="52" customFormat="1" ht="14.1" customHeight="1">
      <c r="B72" s="206" t="s">
        <v>29</v>
      </c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08"/>
      <c r="O72" s="58"/>
      <c r="P72" s="58"/>
      <c r="Q72" s="58"/>
      <c r="R72" s="58"/>
    </row>
    <row r="73" spans="1:18" ht="14.1" customHeight="1">
      <c r="A73" s="58"/>
      <c r="B73" s="46" t="s">
        <v>172</v>
      </c>
      <c r="C73" s="59" t="s">
        <v>173</v>
      </c>
      <c r="D73" s="86">
        <v>0.15</v>
      </c>
      <c r="E73" s="86">
        <v>0.16</v>
      </c>
      <c r="F73" s="86">
        <v>0.15</v>
      </c>
      <c r="G73" s="86">
        <v>0.15</v>
      </c>
      <c r="H73" s="86">
        <v>0.15</v>
      </c>
      <c r="I73" s="86">
        <v>0.16</v>
      </c>
      <c r="J73" s="86">
        <v>0.16</v>
      </c>
      <c r="K73" s="91">
        <v>0</v>
      </c>
      <c r="L73" s="92">
        <v>35</v>
      </c>
      <c r="M73" s="93">
        <v>361650000</v>
      </c>
      <c r="N73" s="93">
        <v>54276500</v>
      </c>
    </row>
    <row r="74" spans="1:18" ht="14.1" customHeight="1">
      <c r="A74" s="58"/>
      <c r="B74" s="212" t="s">
        <v>89</v>
      </c>
      <c r="C74" s="213"/>
      <c r="D74" s="214"/>
      <c r="E74" s="221"/>
      <c r="F74" s="221"/>
      <c r="G74" s="221"/>
      <c r="H74" s="221"/>
      <c r="I74" s="221"/>
      <c r="J74" s="221"/>
      <c r="K74" s="216"/>
      <c r="L74" s="65">
        <f>SUM(L72:L73)</f>
        <v>35</v>
      </c>
      <c r="M74" s="65">
        <f t="shared" ref="M74:N74" si="1">SUM(M72:M73)</f>
        <v>361650000</v>
      </c>
      <c r="N74" s="65">
        <f t="shared" si="1"/>
        <v>54276500</v>
      </c>
    </row>
    <row r="75" spans="1:18" ht="14.1" customHeight="1">
      <c r="A75" s="58"/>
      <c r="B75" s="206" t="s">
        <v>84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8"/>
    </row>
    <row r="76" spans="1:18" ht="14.1" customHeight="1">
      <c r="A76" s="58"/>
      <c r="B76" s="46" t="s">
        <v>236</v>
      </c>
      <c r="C76" s="59" t="s">
        <v>237</v>
      </c>
      <c r="D76" s="86">
        <v>0.91</v>
      </c>
      <c r="E76" s="86">
        <v>0.91</v>
      </c>
      <c r="F76" s="86">
        <v>0.91</v>
      </c>
      <c r="G76" s="86">
        <v>0.91</v>
      </c>
      <c r="H76" s="86">
        <v>0.87</v>
      </c>
      <c r="I76" s="86">
        <v>0.91</v>
      </c>
      <c r="J76" s="86">
        <v>0.87</v>
      </c>
      <c r="K76" s="91">
        <v>4.5999999999999996</v>
      </c>
      <c r="L76" s="92">
        <v>2</v>
      </c>
      <c r="M76" s="93">
        <v>120000</v>
      </c>
      <c r="N76" s="93">
        <v>109200</v>
      </c>
    </row>
    <row r="77" spans="1:18" ht="14.1" customHeight="1">
      <c r="A77" s="58"/>
      <c r="B77" s="46" t="s">
        <v>86</v>
      </c>
      <c r="C77" s="59" t="s">
        <v>42</v>
      </c>
      <c r="D77" s="86">
        <v>1.85</v>
      </c>
      <c r="E77" s="86">
        <v>1.85</v>
      </c>
      <c r="F77" s="86">
        <v>1.85</v>
      </c>
      <c r="G77" s="86">
        <v>1.85</v>
      </c>
      <c r="H77" s="86">
        <v>1.87</v>
      </c>
      <c r="I77" s="86">
        <v>1.85</v>
      </c>
      <c r="J77" s="86">
        <v>1.85</v>
      </c>
      <c r="K77" s="91">
        <v>0</v>
      </c>
      <c r="L77" s="92">
        <v>1</v>
      </c>
      <c r="M77" s="93">
        <v>805</v>
      </c>
      <c r="N77" s="93">
        <v>1489.25</v>
      </c>
    </row>
    <row r="78" spans="1:18" ht="14.1" customHeight="1">
      <c r="A78" s="58"/>
      <c r="B78" s="212" t="s">
        <v>91</v>
      </c>
      <c r="C78" s="213"/>
      <c r="D78" s="214"/>
      <c r="E78" s="215"/>
      <c r="F78" s="215"/>
      <c r="G78" s="215"/>
      <c r="H78" s="215"/>
      <c r="I78" s="215"/>
      <c r="J78" s="215"/>
      <c r="K78" s="216"/>
      <c r="L78" s="65">
        <f>SUM(L76:L77)</f>
        <v>3</v>
      </c>
      <c r="M78" s="65">
        <f>SUM(M76:M77)</f>
        <v>120805</v>
      </c>
      <c r="N78" s="65">
        <f>SUM(N76:N77)</f>
        <v>110689.25</v>
      </c>
    </row>
    <row r="79" spans="1:18" ht="14.1" customHeight="1">
      <c r="A79" s="58"/>
      <c r="B79" s="206" t="s">
        <v>84</v>
      </c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08"/>
    </row>
    <row r="80" spans="1:18" ht="14.1" customHeight="1">
      <c r="A80" s="58"/>
      <c r="B80" s="101" t="s">
        <v>114</v>
      </c>
      <c r="C80" s="102" t="s">
        <v>115</v>
      </c>
      <c r="D80" s="94">
        <v>1.77</v>
      </c>
      <c r="E80" s="122">
        <v>1.77</v>
      </c>
      <c r="F80" s="122">
        <v>1.71</v>
      </c>
      <c r="G80" s="122">
        <v>1.74</v>
      </c>
      <c r="H80" s="122">
        <v>1.8</v>
      </c>
      <c r="I80" s="122">
        <v>1.71</v>
      </c>
      <c r="J80" s="122">
        <v>1.79</v>
      </c>
      <c r="K80" s="103">
        <v>-4.47</v>
      </c>
      <c r="L80" s="120">
        <v>7</v>
      </c>
      <c r="M80" s="121">
        <v>1162901</v>
      </c>
      <c r="N80" s="121">
        <v>2029165.05</v>
      </c>
    </row>
    <row r="81" spans="1:18" ht="14.1" customHeight="1">
      <c r="A81" s="58"/>
      <c r="B81" s="101" t="s">
        <v>176</v>
      </c>
      <c r="C81" s="102" t="s">
        <v>177</v>
      </c>
      <c r="D81" s="94">
        <v>1.48</v>
      </c>
      <c r="E81" s="122">
        <v>1.5</v>
      </c>
      <c r="F81" s="122">
        <v>1.48</v>
      </c>
      <c r="G81" s="122">
        <v>1.49</v>
      </c>
      <c r="H81" s="122">
        <v>1.5</v>
      </c>
      <c r="I81" s="122">
        <v>1.5</v>
      </c>
      <c r="J81" s="122">
        <v>1.5</v>
      </c>
      <c r="K81" s="103">
        <v>0</v>
      </c>
      <c r="L81" s="120">
        <v>8</v>
      </c>
      <c r="M81" s="121">
        <v>3000000</v>
      </c>
      <c r="N81" s="121">
        <v>4477000</v>
      </c>
    </row>
    <row r="82" spans="1:18" ht="14.1" customHeight="1">
      <c r="A82" s="58"/>
      <c r="B82" s="101" t="s">
        <v>293</v>
      </c>
      <c r="C82" s="102" t="s">
        <v>292</v>
      </c>
      <c r="D82" s="94">
        <v>2.61</v>
      </c>
      <c r="E82" s="94">
        <v>2.61</v>
      </c>
      <c r="F82" s="95">
        <v>2.6</v>
      </c>
      <c r="G82" s="95">
        <v>2.6</v>
      </c>
      <c r="H82" s="95">
        <v>2.66</v>
      </c>
      <c r="I82" s="95">
        <v>2.61</v>
      </c>
      <c r="J82" s="95">
        <v>2.63</v>
      </c>
      <c r="K82" s="98">
        <v>-0.76</v>
      </c>
      <c r="L82" s="99">
        <v>7</v>
      </c>
      <c r="M82" s="100">
        <v>420536</v>
      </c>
      <c r="N82" s="100">
        <v>1093943.6000000001</v>
      </c>
    </row>
    <row r="83" spans="1:18" ht="14.1" customHeight="1">
      <c r="A83" s="58"/>
      <c r="B83" s="101" t="s">
        <v>112</v>
      </c>
      <c r="C83" s="102" t="s">
        <v>113</v>
      </c>
      <c r="D83" s="94">
        <v>1.25</v>
      </c>
      <c r="E83" s="94">
        <v>1.25</v>
      </c>
      <c r="F83" s="95">
        <v>1.25</v>
      </c>
      <c r="G83" s="95">
        <v>1.25</v>
      </c>
      <c r="H83" s="95">
        <v>1.31</v>
      </c>
      <c r="I83" s="95">
        <v>1.25</v>
      </c>
      <c r="J83" s="95">
        <v>1.3</v>
      </c>
      <c r="K83" s="98">
        <v>-3.85</v>
      </c>
      <c r="L83" s="99">
        <v>2</v>
      </c>
      <c r="M83" s="100">
        <v>88022</v>
      </c>
      <c r="N83" s="100">
        <v>110027.5</v>
      </c>
    </row>
    <row r="84" spans="1:18" ht="14.1" customHeight="1">
      <c r="A84" s="58"/>
      <c r="B84" s="101" t="s">
        <v>252</v>
      </c>
      <c r="C84" s="102" t="s">
        <v>253</v>
      </c>
      <c r="D84" s="122">
        <v>1.9</v>
      </c>
      <c r="E84" s="122">
        <v>1.9</v>
      </c>
      <c r="F84" s="122">
        <v>1.9</v>
      </c>
      <c r="G84" s="122">
        <v>1.9</v>
      </c>
      <c r="H84" s="122">
        <v>1.9</v>
      </c>
      <c r="I84" s="122">
        <v>1.9</v>
      </c>
      <c r="J84" s="122">
        <v>1.9</v>
      </c>
      <c r="K84" s="123">
        <v>0</v>
      </c>
      <c r="L84" s="120">
        <v>2</v>
      </c>
      <c r="M84" s="121">
        <v>14312</v>
      </c>
      <c r="N84" s="121">
        <v>27192.799999999999</v>
      </c>
    </row>
    <row r="85" spans="1:18" ht="14.1" customHeight="1">
      <c r="A85" s="58"/>
      <c r="B85" s="212" t="s">
        <v>91</v>
      </c>
      <c r="C85" s="213"/>
      <c r="D85" s="214"/>
      <c r="E85" s="221"/>
      <c r="F85" s="221"/>
      <c r="G85" s="221"/>
      <c r="H85" s="221"/>
      <c r="I85" s="221"/>
      <c r="J85" s="221"/>
      <c r="K85" s="216"/>
      <c r="L85" s="65">
        <f>SUM(L80:L84)</f>
        <v>26</v>
      </c>
      <c r="M85" s="65">
        <f>SUM(M80:M84)</f>
        <v>4685771</v>
      </c>
      <c r="N85" s="65">
        <f>SUM(N80:N84)</f>
        <v>7737328.9500000002</v>
      </c>
    </row>
    <row r="86" spans="1:18" ht="14.1" customHeight="1">
      <c r="A86" s="58"/>
      <c r="B86" s="206" t="s">
        <v>31</v>
      </c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08"/>
    </row>
    <row r="87" spans="1:18" ht="14.1" customHeight="1">
      <c r="A87" s="58"/>
      <c r="B87" s="101" t="s">
        <v>277</v>
      </c>
      <c r="C87" s="102" t="s">
        <v>278</v>
      </c>
      <c r="D87" s="81">
        <v>18.8</v>
      </c>
      <c r="E87" s="81">
        <v>18.8</v>
      </c>
      <c r="F87" s="81">
        <v>18.5</v>
      </c>
      <c r="G87" s="86">
        <v>18.52</v>
      </c>
      <c r="H87" s="86">
        <v>18.850000000000001</v>
      </c>
      <c r="I87" s="81">
        <v>18.5</v>
      </c>
      <c r="J87" s="81">
        <v>18.8</v>
      </c>
      <c r="K87" s="82">
        <v>-1.6</v>
      </c>
      <c r="L87" s="83">
        <v>14</v>
      </c>
      <c r="M87" s="84">
        <v>731529</v>
      </c>
      <c r="N87" s="84">
        <v>13550816.5</v>
      </c>
    </row>
    <row r="88" spans="1:18" ht="14.1" customHeight="1">
      <c r="A88" s="58"/>
      <c r="B88" s="212" t="s">
        <v>92</v>
      </c>
      <c r="C88" s="213"/>
      <c r="D88" s="214"/>
      <c r="E88" s="221"/>
      <c r="F88" s="221"/>
      <c r="G88" s="221"/>
      <c r="H88" s="221"/>
      <c r="I88" s="221"/>
      <c r="J88" s="221"/>
      <c r="K88" s="216"/>
      <c r="L88" s="65">
        <f>L87</f>
        <v>14</v>
      </c>
      <c r="M88" s="65">
        <f t="shared" ref="M88:N88" si="2">M87</f>
        <v>731529</v>
      </c>
      <c r="N88" s="65">
        <f t="shared" si="2"/>
        <v>13550816.5</v>
      </c>
    </row>
    <row r="89" spans="1:18" ht="14.1" customHeight="1">
      <c r="A89" s="58"/>
      <c r="B89" s="206" t="s">
        <v>85</v>
      </c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08"/>
    </row>
    <row r="90" spans="1:18" ht="14.1" customHeight="1">
      <c r="A90" s="58"/>
      <c r="B90" s="46" t="s">
        <v>230</v>
      </c>
      <c r="C90" s="59" t="s">
        <v>231</v>
      </c>
      <c r="D90" s="63">
        <v>4.9000000000000004</v>
      </c>
      <c r="E90" s="81">
        <v>4.95</v>
      </c>
      <c r="F90" s="81">
        <v>4.9000000000000004</v>
      </c>
      <c r="G90" s="81">
        <v>4.93</v>
      </c>
      <c r="H90" s="81">
        <v>4.9000000000000004</v>
      </c>
      <c r="I90" s="81">
        <v>4.95</v>
      </c>
      <c r="J90" s="81">
        <v>4.9000000000000004</v>
      </c>
      <c r="K90" s="103">
        <v>1.02</v>
      </c>
      <c r="L90" s="83">
        <v>32</v>
      </c>
      <c r="M90" s="84">
        <v>1395901</v>
      </c>
      <c r="N90" s="84">
        <v>6876107.2599999998</v>
      </c>
    </row>
    <row r="91" spans="1:18" ht="14.1" customHeight="1">
      <c r="A91" s="58"/>
      <c r="B91" s="212" t="s">
        <v>223</v>
      </c>
      <c r="C91" s="213"/>
      <c r="D91" s="214"/>
      <c r="E91" s="221"/>
      <c r="F91" s="221"/>
      <c r="G91" s="221"/>
      <c r="H91" s="221"/>
      <c r="I91" s="221"/>
      <c r="J91" s="221"/>
      <c r="K91" s="216"/>
      <c r="L91" s="64">
        <f>L90</f>
        <v>32</v>
      </c>
      <c r="M91" s="64">
        <f t="shared" ref="M91:N91" si="3">M90</f>
        <v>1395901</v>
      </c>
      <c r="N91" s="84">
        <f t="shared" si="3"/>
        <v>6876107.2599999998</v>
      </c>
    </row>
    <row r="92" spans="1:18" s="52" customFormat="1" ht="14.1" customHeight="1">
      <c r="B92" s="66" t="s">
        <v>71</v>
      </c>
      <c r="C92" s="217"/>
      <c r="D92" s="218"/>
      <c r="E92" s="218"/>
      <c r="F92" s="218"/>
      <c r="G92" s="218"/>
      <c r="H92" s="218"/>
      <c r="I92" s="218"/>
      <c r="J92" s="218"/>
      <c r="K92" s="219"/>
      <c r="L92" s="67">
        <f>L91+L88+L85+L74+L78</f>
        <v>110</v>
      </c>
      <c r="M92" s="67">
        <f>M91+M88+M85+M74+M78</f>
        <v>368584006</v>
      </c>
      <c r="N92" s="67">
        <f>N91+N88+N85+N74+N78</f>
        <v>82551441.959999993</v>
      </c>
      <c r="O92" s="58"/>
      <c r="P92" s="58"/>
      <c r="Q92" s="58"/>
      <c r="R92" s="58"/>
    </row>
    <row r="93" spans="1:18" s="52" customFormat="1" ht="14.1" customHeight="1">
      <c r="B93" s="66" t="s">
        <v>40</v>
      </c>
      <c r="C93" s="217"/>
      <c r="D93" s="218"/>
      <c r="E93" s="218"/>
      <c r="F93" s="218"/>
      <c r="G93" s="218"/>
      <c r="H93" s="218"/>
      <c r="I93" s="218"/>
      <c r="J93" s="218"/>
      <c r="K93" s="219"/>
      <c r="L93" s="67">
        <f>L92+L69+L53</f>
        <v>1110</v>
      </c>
      <c r="M93" s="67">
        <f>M92+M69+M53</f>
        <v>863902499</v>
      </c>
      <c r="N93" s="67">
        <f>N92+N69+N53</f>
        <v>1141666648.47</v>
      </c>
      <c r="O93" s="58"/>
      <c r="P93" s="58"/>
      <c r="Q93" s="58"/>
      <c r="R93" s="58"/>
    </row>
    <row r="94" spans="1:18" ht="12.95" customHeight="1">
      <c r="A94" s="58"/>
      <c r="N94" s="72"/>
    </row>
    <row r="95" spans="1:18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  <c r="O95" s="58"/>
      <c r="P95" s="58"/>
      <c r="Q95" s="58"/>
      <c r="R95" s="58"/>
    </row>
    <row r="96" spans="1:18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  <c r="O96" s="58"/>
      <c r="P96" s="58"/>
      <c r="Q96" s="58"/>
      <c r="R96" s="58"/>
    </row>
    <row r="97" spans="1:1" ht="12.95" customHeight="1">
      <c r="A97" s="58"/>
    </row>
  </sheetData>
  <mergeCells count="55">
    <mergeCell ref="B34:N34"/>
    <mergeCell ref="D43:K43"/>
    <mergeCell ref="B43:C43"/>
    <mergeCell ref="C53:K53"/>
    <mergeCell ref="B44:N44"/>
    <mergeCell ref="D48:K48"/>
    <mergeCell ref="B48:C48"/>
    <mergeCell ref="B49:N49"/>
    <mergeCell ref="B52:C52"/>
    <mergeCell ref="D52:K52"/>
    <mergeCell ref="B23:C23"/>
    <mergeCell ref="D23:K23"/>
    <mergeCell ref="B27:N27"/>
    <mergeCell ref="B33:C33"/>
    <mergeCell ref="D33:K33"/>
    <mergeCell ref="B24:N24"/>
    <mergeCell ref="B26:C26"/>
    <mergeCell ref="D26:K26"/>
    <mergeCell ref="B1:N1"/>
    <mergeCell ref="B3:N3"/>
    <mergeCell ref="B19:C19"/>
    <mergeCell ref="D19:K19"/>
    <mergeCell ref="B20:N20"/>
    <mergeCell ref="C93:K93"/>
    <mergeCell ref="B70:N70"/>
    <mergeCell ref="C92:K92"/>
    <mergeCell ref="B79:N79"/>
    <mergeCell ref="B85:C85"/>
    <mergeCell ref="D85:K85"/>
    <mergeCell ref="B89:N89"/>
    <mergeCell ref="B91:C91"/>
    <mergeCell ref="D91:K91"/>
    <mergeCell ref="B88:C88"/>
    <mergeCell ref="D88:K88"/>
    <mergeCell ref="B86:N86"/>
    <mergeCell ref="B72:N72"/>
    <mergeCell ref="B74:C74"/>
    <mergeCell ref="D74:K74"/>
    <mergeCell ref="B75:N75"/>
    <mergeCell ref="B78:C78"/>
    <mergeCell ref="D78:K78"/>
    <mergeCell ref="B68:C68"/>
    <mergeCell ref="D68:K68"/>
    <mergeCell ref="C69:K69"/>
    <mergeCell ref="B66:N66"/>
    <mergeCell ref="B54:N54"/>
    <mergeCell ref="B63:N63"/>
    <mergeCell ref="B65:C65"/>
    <mergeCell ref="D65:K65"/>
    <mergeCell ref="B56:N56"/>
    <mergeCell ref="B59:C59"/>
    <mergeCell ref="D59:K59"/>
    <mergeCell ref="B60:N60"/>
    <mergeCell ref="B62:C62"/>
    <mergeCell ref="D62:K6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zoomScale="115" zoomScaleNormal="115" workbookViewId="0">
      <selection activeCell="I17" sqref="I1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6" t="s">
        <v>309</v>
      </c>
      <c r="B1" s="226"/>
      <c r="C1" s="226"/>
      <c r="D1" s="226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27" t="s">
        <v>29</v>
      </c>
      <c r="B3" s="228"/>
      <c r="C3" s="228"/>
      <c r="D3" s="229"/>
    </row>
    <row r="4" spans="1:4" ht="14.1" customHeight="1">
      <c r="A4" s="46" t="s">
        <v>201</v>
      </c>
      <c r="B4" s="59" t="s">
        <v>202</v>
      </c>
      <c r="C4" s="63">
        <v>0.25</v>
      </c>
      <c r="D4" s="122">
        <v>0.25</v>
      </c>
    </row>
    <row r="5" spans="1:4" ht="14.1" customHeight="1">
      <c r="A5" s="46" t="s">
        <v>268</v>
      </c>
      <c r="B5" s="59" t="s">
        <v>180</v>
      </c>
      <c r="C5" s="81">
        <v>0.17</v>
      </c>
      <c r="D5" s="122">
        <v>0.17</v>
      </c>
    </row>
    <row r="6" spans="1:4" ht="14.1" customHeight="1">
      <c r="A6" s="46" t="s">
        <v>199</v>
      </c>
      <c r="B6" s="59" t="s">
        <v>200</v>
      </c>
      <c r="C6" s="47">
        <v>0.78</v>
      </c>
      <c r="D6" s="47">
        <v>0.78</v>
      </c>
    </row>
    <row r="7" spans="1:4" ht="14.1" customHeight="1">
      <c r="A7" s="46" t="s">
        <v>189</v>
      </c>
      <c r="B7" s="59" t="s">
        <v>190</v>
      </c>
      <c r="C7" s="47">
        <v>2.2000000000000002</v>
      </c>
      <c r="D7" s="47">
        <v>2.2000000000000002</v>
      </c>
    </row>
    <row r="8" spans="1:4" ht="14.1" customHeight="1">
      <c r="A8" s="223" t="s">
        <v>94</v>
      </c>
      <c r="B8" s="224"/>
      <c r="C8" s="224"/>
      <c r="D8" s="225"/>
    </row>
    <row r="9" spans="1:4" ht="14.1" customHeight="1">
      <c r="A9" s="46" t="s">
        <v>221</v>
      </c>
      <c r="B9" s="59" t="s">
        <v>222</v>
      </c>
      <c r="C9" s="122">
        <v>0.43</v>
      </c>
      <c r="D9" s="122">
        <v>0.43</v>
      </c>
    </row>
    <row r="10" spans="1:4" ht="14.1" customHeight="1">
      <c r="A10" s="223" t="s">
        <v>83</v>
      </c>
      <c r="B10" s="224"/>
      <c r="C10" s="224"/>
      <c r="D10" s="225"/>
    </row>
    <row r="11" spans="1:4" ht="14.1" customHeight="1">
      <c r="A11" s="46" t="s">
        <v>193</v>
      </c>
      <c r="B11" s="59" t="s">
        <v>194</v>
      </c>
      <c r="C11" s="86">
        <v>0.66</v>
      </c>
      <c r="D11" s="81">
        <v>0.66</v>
      </c>
    </row>
    <row r="12" spans="1:4" ht="14.1" customHeight="1">
      <c r="A12" s="223" t="s">
        <v>84</v>
      </c>
      <c r="B12" s="224"/>
      <c r="C12" s="224"/>
      <c r="D12" s="225"/>
    </row>
    <row r="13" spans="1:4" ht="14.1" customHeight="1">
      <c r="A13" s="46" t="s">
        <v>203</v>
      </c>
      <c r="B13" s="59" t="s">
        <v>204</v>
      </c>
      <c r="C13" s="122">
        <v>2.4500000000000002</v>
      </c>
      <c r="D13" s="122">
        <v>2.4500000000000002</v>
      </c>
    </row>
    <row r="14" spans="1:4" ht="14.1" customHeight="1">
      <c r="A14" s="46" t="s">
        <v>130</v>
      </c>
      <c r="B14" s="59" t="s">
        <v>131</v>
      </c>
      <c r="C14" s="122">
        <v>2.04</v>
      </c>
      <c r="D14" s="122">
        <v>2.0499999999999998</v>
      </c>
    </row>
    <row r="15" spans="1:4" ht="14.1" customHeight="1">
      <c r="A15" s="227" t="s">
        <v>31</v>
      </c>
      <c r="B15" s="228" t="s">
        <v>31</v>
      </c>
      <c r="C15" s="228"/>
      <c r="D15" s="229"/>
    </row>
    <row r="16" spans="1:4" ht="14.1" customHeight="1">
      <c r="A16" s="46" t="s">
        <v>260</v>
      </c>
      <c r="B16" s="59" t="s">
        <v>261</v>
      </c>
      <c r="C16" s="122">
        <v>102</v>
      </c>
      <c r="D16" s="122">
        <v>102</v>
      </c>
    </row>
    <row r="17" spans="1:4" ht="14.1" customHeight="1">
      <c r="A17" s="46" t="s">
        <v>217</v>
      </c>
      <c r="B17" s="59" t="s">
        <v>218</v>
      </c>
      <c r="C17" s="122">
        <v>9.25</v>
      </c>
      <c r="D17" s="122">
        <v>9.25</v>
      </c>
    </row>
    <row r="18" spans="1:4" ht="14.1" customHeight="1">
      <c r="A18" s="46" t="s">
        <v>99</v>
      </c>
      <c r="B18" s="59" t="s">
        <v>100</v>
      </c>
      <c r="C18" s="122">
        <v>22.95</v>
      </c>
      <c r="D18" s="122">
        <v>23</v>
      </c>
    </row>
    <row r="19" spans="1:4" ht="14.1" customHeight="1">
      <c r="A19" s="227" t="s">
        <v>85</v>
      </c>
      <c r="B19" s="228"/>
      <c r="C19" s="228"/>
      <c r="D19" s="229"/>
    </row>
    <row r="20" spans="1:4" ht="14.1" customHeight="1">
      <c r="A20" s="46" t="s">
        <v>209</v>
      </c>
      <c r="B20" s="59" t="s">
        <v>210</v>
      </c>
      <c r="C20" s="63">
        <v>2.25</v>
      </c>
      <c r="D20" s="63">
        <v>2.25</v>
      </c>
    </row>
    <row r="21" spans="1:4" ht="14.1" customHeight="1">
      <c r="A21" s="46" t="s">
        <v>215</v>
      </c>
      <c r="B21" s="59" t="s">
        <v>216</v>
      </c>
      <c r="C21" s="63">
        <v>4.4000000000000004</v>
      </c>
      <c r="D21" s="63">
        <v>4.37</v>
      </c>
    </row>
    <row r="22" spans="1:4" ht="14.1" customHeight="1">
      <c r="A22" s="46" t="s">
        <v>296</v>
      </c>
      <c r="B22" s="59" t="s">
        <v>297</v>
      </c>
      <c r="C22" s="63">
        <v>5.99</v>
      </c>
      <c r="D22" s="63">
        <v>5.99</v>
      </c>
    </row>
    <row r="23" spans="1:4" ht="14.1" customHeight="1">
      <c r="A23" s="46" t="s">
        <v>242</v>
      </c>
      <c r="B23" s="59" t="s">
        <v>243</v>
      </c>
      <c r="C23" s="94">
        <v>10</v>
      </c>
      <c r="D23" s="94">
        <v>10</v>
      </c>
    </row>
    <row r="24" spans="1:4" ht="18" customHeight="1">
      <c r="A24" s="74" t="s">
        <v>41</v>
      </c>
      <c r="B24" s="74" t="s">
        <v>20</v>
      </c>
      <c r="C24" s="74" t="s">
        <v>93</v>
      </c>
      <c r="D24" s="74" t="s">
        <v>19</v>
      </c>
    </row>
    <row r="25" spans="1:4" ht="14.1" customHeight="1">
      <c r="A25" s="223" t="s">
        <v>29</v>
      </c>
      <c r="B25" s="224"/>
      <c r="C25" s="224"/>
      <c r="D25" s="225"/>
    </row>
    <row r="26" spans="1:4" ht="14.1" customHeight="1">
      <c r="A26" s="46" t="s">
        <v>245</v>
      </c>
      <c r="B26" s="59" t="s">
        <v>244</v>
      </c>
      <c r="C26" s="81">
        <v>0.2</v>
      </c>
      <c r="D26" s="81">
        <v>0.2</v>
      </c>
    </row>
    <row r="27" spans="1:4" ht="14.1" customHeight="1">
      <c r="A27" s="46" t="s">
        <v>207</v>
      </c>
      <c r="B27" s="59" t="s">
        <v>208</v>
      </c>
      <c r="C27" s="81">
        <v>1</v>
      </c>
      <c r="D27" s="81">
        <v>1.01</v>
      </c>
    </row>
    <row r="28" spans="1:4" ht="14.1" customHeight="1">
      <c r="A28" s="46" t="s">
        <v>145</v>
      </c>
      <c r="B28" s="59" t="s">
        <v>144</v>
      </c>
      <c r="C28" s="86">
        <v>1</v>
      </c>
      <c r="D28" s="86">
        <v>1</v>
      </c>
    </row>
    <row r="29" spans="1:4" ht="14.1" customHeight="1">
      <c r="A29" s="46" t="s">
        <v>294</v>
      </c>
      <c r="B29" s="59" t="s">
        <v>295</v>
      </c>
      <c r="C29" s="86">
        <v>1</v>
      </c>
      <c r="D29" s="94">
        <v>1</v>
      </c>
    </row>
    <row r="30" spans="1:4" ht="14.1" customHeight="1">
      <c r="A30" s="46" t="s">
        <v>289</v>
      </c>
      <c r="B30" s="59" t="s">
        <v>290</v>
      </c>
      <c r="C30" s="94">
        <v>0.11</v>
      </c>
      <c r="D30" s="94">
        <v>0.11</v>
      </c>
    </row>
    <row r="31" spans="1:4" ht="14.1" customHeight="1">
      <c r="A31" s="46" t="s">
        <v>101</v>
      </c>
      <c r="B31" s="59" t="s">
        <v>102</v>
      </c>
      <c r="C31" s="86">
        <v>0.05</v>
      </c>
      <c r="D31" s="86">
        <v>0.05</v>
      </c>
    </row>
    <row r="32" spans="1:4" ht="14.1" customHeight="1">
      <c r="A32" s="89" t="s">
        <v>262</v>
      </c>
      <c r="B32" s="90" t="s">
        <v>263</v>
      </c>
      <c r="C32" s="86">
        <v>1</v>
      </c>
      <c r="D32" s="86">
        <v>1</v>
      </c>
    </row>
    <row r="33" spans="1:4" ht="14.1" customHeight="1">
      <c r="A33" s="46" t="s">
        <v>105</v>
      </c>
      <c r="B33" s="59" t="s">
        <v>106</v>
      </c>
      <c r="C33" s="86">
        <v>0.09</v>
      </c>
      <c r="D33" s="86">
        <v>0.09</v>
      </c>
    </row>
    <row r="34" spans="1:4" ht="14.1" customHeight="1">
      <c r="A34" s="46" t="s">
        <v>226</v>
      </c>
      <c r="B34" s="59" t="s">
        <v>227</v>
      </c>
      <c r="C34" s="86">
        <v>0.75</v>
      </c>
      <c r="D34" s="86">
        <v>0.75</v>
      </c>
    </row>
    <row r="35" spans="1:4" ht="14.1" customHeight="1">
      <c r="A35" s="46" t="s">
        <v>174</v>
      </c>
      <c r="B35" s="59" t="s">
        <v>175</v>
      </c>
      <c r="C35" s="86">
        <v>1</v>
      </c>
      <c r="D35" s="86">
        <v>1</v>
      </c>
    </row>
    <row r="36" spans="1:4" ht="14.1" customHeight="1">
      <c r="A36" s="46" t="s">
        <v>103</v>
      </c>
      <c r="B36" s="59" t="s">
        <v>104</v>
      </c>
      <c r="C36" s="86">
        <v>0.94</v>
      </c>
      <c r="D36" s="86">
        <v>0.94</v>
      </c>
    </row>
    <row r="37" spans="1:4" ht="14.1" customHeight="1">
      <c r="A37" s="87" t="s">
        <v>254</v>
      </c>
      <c r="B37" s="88" t="s">
        <v>255</v>
      </c>
      <c r="C37" s="86">
        <v>1</v>
      </c>
      <c r="D37" s="86">
        <v>1</v>
      </c>
    </row>
    <row r="38" spans="1:4" ht="14.1" customHeight="1">
      <c r="A38" s="46" t="s">
        <v>187</v>
      </c>
      <c r="B38" s="59" t="s">
        <v>188</v>
      </c>
      <c r="C38" s="86">
        <v>0.25</v>
      </c>
      <c r="D38" s="127">
        <v>0.25</v>
      </c>
    </row>
    <row r="39" spans="1:4" ht="14.1" customHeight="1">
      <c r="A39" s="46" t="s">
        <v>183</v>
      </c>
      <c r="B39" s="59" t="s">
        <v>182</v>
      </c>
      <c r="C39" s="81">
        <v>0.31</v>
      </c>
      <c r="D39" s="81">
        <v>0.31</v>
      </c>
    </row>
    <row r="40" spans="1:4" ht="14.1" customHeight="1">
      <c r="A40" s="223" t="s">
        <v>94</v>
      </c>
      <c r="B40" s="224"/>
      <c r="C40" s="224"/>
      <c r="D40" s="225"/>
    </row>
    <row r="41" spans="1:4" ht="14.1" customHeight="1">
      <c r="A41" s="46" t="s">
        <v>275</v>
      </c>
      <c r="B41" s="59" t="s">
        <v>276</v>
      </c>
      <c r="C41" s="122">
        <v>0.85</v>
      </c>
      <c r="D41" s="127">
        <v>0.85</v>
      </c>
    </row>
    <row r="42" spans="1:4" ht="14.1" customHeight="1">
      <c r="A42" s="223" t="s">
        <v>186</v>
      </c>
      <c r="B42" s="224"/>
      <c r="C42" s="224"/>
      <c r="D42" s="225"/>
    </row>
    <row r="43" spans="1:4" ht="14.1" customHeight="1">
      <c r="A43" s="46" t="s">
        <v>185</v>
      </c>
      <c r="B43" s="59" t="s">
        <v>184</v>
      </c>
      <c r="C43" s="86">
        <v>1.2</v>
      </c>
      <c r="D43" s="104">
        <v>1.2</v>
      </c>
    </row>
    <row r="44" spans="1:4" ht="14.1" customHeight="1">
      <c r="A44" s="223" t="s">
        <v>84</v>
      </c>
      <c r="B44" s="224"/>
      <c r="C44" s="224"/>
      <c r="D44" s="225"/>
    </row>
    <row r="45" spans="1:4" ht="14.1" customHeight="1">
      <c r="A45" s="76" t="s">
        <v>164</v>
      </c>
      <c r="B45" s="77" t="s">
        <v>165</v>
      </c>
      <c r="C45" s="86">
        <v>100</v>
      </c>
      <c r="D45" s="86">
        <v>100</v>
      </c>
    </row>
    <row r="46" spans="1:4" ht="14.1" customHeight="1">
      <c r="A46" s="46" t="s">
        <v>107</v>
      </c>
      <c r="B46" s="59" t="s">
        <v>108</v>
      </c>
      <c r="C46" s="86">
        <v>2.85</v>
      </c>
      <c r="D46" s="122">
        <v>2.85</v>
      </c>
    </row>
    <row r="47" spans="1:4" ht="14.1" customHeight="1">
      <c r="A47" s="46" t="s">
        <v>88</v>
      </c>
      <c r="B47" s="59" t="s">
        <v>37</v>
      </c>
      <c r="C47" s="86">
        <v>0.99</v>
      </c>
      <c r="D47" s="86">
        <v>0.99</v>
      </c>
    </row>
    <row r="48" spans="1:4" ht="14.1" customHeight="1">
      <c r="A48" s="223" t="s">
        <v>83</v>
      </c>
      <c r="B48" s="224"/>
      <c r="C48" s="224"/>
      <c r="D48" s="225"/>
    </row>
    <row r="49" spans="1:4" ht="14.1" customHeight="1">
      <c r="A49" s="46" t="s">
        <v>147</v>
      </c>
      <c r="B49" s="68" t="s">
        <v>148</v>
      </c>
      <c r="C49" s="63">
        <v>1</v>
      </c>
      <c r="D49" s="75">
        <v>1</v>
      </c>
    </row>
    <row r="50" spans="1:4" ht="14.1" customHeight="1">
      <c r="A50" s="227" t="s">
        <v>31</v>
      </c>
      <c r="B50" s="228" t="s">
        <v>31</v>
      </c>
      <c r="C50" s="228"/>
      <c r="D50" s="229"/>
    </row>
    <row r="51" spans="1:4" ht="14.1" customHeight="1">
      <c r="A51" s="46" t="s">
        <v>153</v>
      </c>
      <c r="B51" s="59" t="s">
        <v>154</v>
      </c>
      <c r="C51" s="81">
        <v>30.85</v>
      </c>
      <c r="D51" s="81">
        <v>30.85</v>
      </c>
    </row>
    <row r="52" spans="1:4" ht="14.1" customHeight="1">
      <c r="A52" s="227" t="s">
        <v>85</v>
      </c>
      <c r="B52" s="228"/>
      <c r="C52" s="228"/>
      <c r="D52" s="229"/>
    </row>
    <row r="53" spans="1:4" ht="14.1" customHeight="1">
      <c r="A53" s="46" t="s">
        <v>109</v>
      </c>
      <c r="B53" s="68" t="s">
        <v>110</v>
      </c>
      <c r="C53" s="63" t="s">
        <v>111</v>
      </c>
      <c r="D53" s="63" t="s">
        <v>111</v>
      </c>
    </row>
    <row r="54" spans="1:4" ht="18" customHeight="1">
      <c r="A54" s="74" t="s">
        <v>41</v>
      </c>
      <c r="B54" s="74" t="s">
        <v>20</v>
      </c>
      <c r="C54" s="74" t="s">
        <v>93</v>
      </c>
      <c r="D54" s="74" t="s">
        <v>19</v>
      </c>
    </row>
    <row r="55" spans="1:4" ht="12" customHeight="1">
      <c r="A55" s="223" t="s">
        <v>29</v>
      </c>
      <c r="B55" s="224"/>
      <c r="C55" s="224"/>
      <c r="D55" s="225"/>
    </row>
    <row r="56" spans="1:4" ht="12" customHeight="1">
      <c r="A56" s="46" t="s">
        <v>287</v>
      </c>
      <c r="B56" s="59" t="s">
        <v>288</v>
      </c>
      <c r="C56" s="94">
        <v>1</v>
      </c>
      <c r="D56" s="94">
        <v>1</v>
      </c>
    </row>
    <row r="57" spans="1:4" ht="12" customHeight="1">
      <c r="A57" s="223" t="s">
        <v>84</v>
      </c>
      <c r="B57" s="224"/>
      <c r="C57" s="224"/>
      <c r="D57" s="225"/>
    </row>
    <row r="58" spans="1:4" ht="12" customHeight="1">
      <c r="A58" s="101" t="s">
        <v>38</v>
      </c>
      <c r="B58" s="102" t="s">
        <v>39</v>
      </c>
      <c r="C58" s="94">
        <v>1.25</v>
      </c>
      <c r="D58" s="95">
        <v>1.25</v>
      </c>
    </row>
  </sheetData>
  <mergeCells count="16">
    <mergeCell ref="A57:D57"/>
    <mergeCell ref="A40:D40"/>
    <mergeCell ref="A1:D1"/>
    <mergeCell ref="A3:D3"/>
    <mergeCell ref="A19:D19"/>
    <mergeCell ref="A25:D25"/>
    <mergeCell ref="A15:D15"/>
    <mergeCell ref="A10:D10"/>
    <mergeCell ref="A42:D42"/>
    <mergeCell ref="A55:D55"/>
    <mergeCell ref="A52:D52"/>
    <mergeCell ref="A44:D44"/>
    <mergeCell ref="A48:D48"/>
    <mergeCell ref="A12:D12"/>
    <mergeCell ref="A8:D8"/>
    <mergeCell ref="A50:D5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J24"/>
  <sheetViews>
    <sheetView workbookViewId="0">
      <selection activeCell="K15" sqref="K15"/>
    </sheetView>
  </sheetViews>
  <sheetFormatPr defaultRowHeight="15.75"/>
  <cols>
    <col min="1" max="1" width="3" style="129" customWidth="1"/>
    <col min="2" max="2" width="35.140625" style="129" customWidth="1"/>
    <col min="3" max="3" width="8.7109375" style="140" customWidth="1"/>
    <col min="4" max="4" width="22.140625" style="164" customWidth="1"/>
    <col min="5" max="5" width="19.28515625" style="165" customWidth="1"/>
    <col min="6" max="6" width="17.7109375" style="165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35" t="s">
        <v>0</v>
      </c>
      <c r="C1" s="235"/>
      <c r="D1" s="235"/>
      <c r="E1" s="235"/>
      <c r="F1" s="131"/>
      <c r="H1" s="132"/>
      <c r="I1" s="132"/>
    </row>
    <row r="2" spans="1:9" ht="18">
      <c r="B2" s="235" t="s">
        <v>316</v>
      </c>
      <c r="C2" s="235"/>
      <c r="D2" s="235"/>
      <c r="E2" s="235"/>
      <c r="F2" s="235"/>
      <c r="H2" s="132"/>
      <c r="I2" s="132"/>
    </row>
    <row r="3" spans="1:9" ht="18">
      <c r="B3" s="130" t="s">
        <v>317</v>
      </c>
      <c r="C3" s="133"/>
      <c r="D3" s="134"/>
      <c r="E3" s="131"/>
      <c r="F3" s="131"/>
      <c r="H3" s="132"/>
      <c r="I3" s="132"/>
    </row>
    <row r="4" spans="1:9" ht="18">
      <c r="B4" s="130"/>
      <c r="C4" s="133"/>
      <c r="D4" s="134"/>
      <c r="E4" s="131"/>
      <c r="F4" s="131"/>
      <c r="H4" s="132"/>
      <c r="I4" s="132"/>
    </row>
    <row r="5" spans="1:9" ht="18">
      <c r="B5" s="130"/>
      <c r="C5" s="133"/>
      <c r="D5" s="134"/>
      <c r="E5" s="131"/>
      <c r="F5" s="131"/>
      <c r="H5" s="132"/>
      <c r="I5" s="132"/>
    </row>
    <row r="6" spans="1:9">
      <c r="B6" s="236" t="s">
        <v>318</v>
      </c>
      <c r="C6" s="237"/>
      <c r="D6" s="237"/>
      <c r="E6" s="135"/>
      <c r="F6" s="135"/>
      <c r="H6" s="132"/>
      <c r="I6" s="132"/>
    </row>
    <row r="7" spans="1:9">
      <c r="B7" s="136" t="s">
        <v>41</v>
      </c>
      <c r="C7" s="137" t="s">
        <v>20</v>
      </c>
      <c r="D7" s="138" t="s">
        <v>319</v>
      </c>
      <c r="E7" s="139" t="s">
        <v>320</v>
      </c>
      <c r="F7" s="139" t="s">
        <v>321</v>
      </c>
      <c r="H7" s="132"/>
      <c r="I7" s="132"/>
    </row>
    <row r="8" spans="1:9">
      <c r="B8" s="238" t="s">
        <v>29</v>
      </c>
      <c r="C8" s="239"/>
      <c r="D8" s="239"/>
      <c r="E8" s="239"/>
      <c r="F8" s="240"/>
    </row>
    <row r="9" spans="1:9">
      <c r="A9" s="140"/>
      <c r="B9" s="141" t="s">
        <v>322</v>
      </c>
      <c r="C9" s="141" t="s">
        <v>246</v>
      </c>
      <c r="D9" s="142">
        <v>1</v>
      </c>
      <c r="E9" s="143">
        <v>1000000</v>
      </c>
      <c r="F9" s="143">
        <v>4850000</v>
      </c>
    </row>
    <row r="10" spans="1:9">
      <c r="A10" s="140"/>
      <c r="B10" s="144" t="s">
        <v>323</v>
      </c>
      <c r="C10" s="145"/>
      <c r="D10" s="142">
        <f>SUM(D9)</f>
        <v>1</v>
      </c>
      <c r="E10" s="143">
        <f>SUM(E9)</f>
        <v>1000000</v>
      </c>
      <c r="F10" s="143">
        <f>SUM(F9)</f>
        <v>4850000</v>
      </c>
    </row>
    <row r="11" spans="1:9">
      <c r="A11" s="140"/>
      <c r="B11" s="241" t="s">
        <v>40</v>
      </c>
      <c r="C11" s="242"/>
      <c r="D11" s="142">
        <f>D10</f>
        <v>1</v>
      </c>
      <c r="E11" s="143">
        <f>E10</f>
        <v>1000000</v>
      </c>
      <c r="F11" s="143">
        <f>F10</f>
        <v>4850000</v>
      </c>
    </row>
    <row r="12" spans="1:9">
      <c r="A12" s="140"/>
      <c r="B12" s="146"/>
      <c r="C12" s="146"/>
      <c r="D12" s="147"/>
      <c r="E12" s="148"/>
      <c r="F12" s="148"/>
    </row>
    <row r="13" spans="1:9">
      <c r="A13" s="140"/>
      <c r="B13" s="140"/>
      <c r="D13" s="149"/>
      <c r="E13" s="150"/>
      <c r="F13" s="150"/>
    </row>
    <row r="14" spans="1:9" ht="18.75">
      <c r="A14" s="140"/>
      <c r="B14" s="151" t="s">
        <v>324</v>
      </c>
      <c r="C14" s="152"/>
      <c r="D14" s="153"/>
      <c r="E14" s="154"/>
      <c r="F14" s="155"/>
    </row>
    <row r="15" spans="1:9" ht="31.5">
      <c r="A15" s="140"/>
      <c r="B15" s="156" t="s">
        <v>41</v>
      </c>
      <c r="C15" s="137" t="s">
        <v>20</v>
      </c>
      <c r="D15" s="157" t="s">
        <v>319</v>
      </c>
      <c r="E15" s="158" t="s">
        <v>320</v>
      </c>
      <c r="F15" s="158" t="s">
        <v>321</v>
      </c>
    </row>
    <row r="16" spans="1:9">
      <c r="A16" s="140"/>
      <c r="B16" s="238" t="s">
        <v>29</v>
      </c>
      <c r="C16" s="239"/>
      <c r="D16" s="239"/>
      <c r="E16" s="239"/>
      <c r="F16" s="240"/>
    </row>
    <row r="17" spans="1:10">
      <c r="A17" s="159"/>
      <c r="B17" s="160" t="s">
        <v>325</v>
      </c>
      <c r="C17" s="160" t="s">
        <v>167</v>
      </c>
      <c r="D17" s="142">
        <v>2</v>
      </c>
      <c r="E17" s="143">
        <v>1000000</v>
      </c>
      <c r="F17" s="143">
        <v>60000</v>
      </c>
      <c r="J17" s="140"/>
    </row>
    <row r="18" spans="1:10">
      <c r="A18" s="159"/>
      <c r="B18" s="160" t="s">
        <v>326</v>
      </c>
      <c r="C18" s="160" t="s">
        <v>258</v>
      </c>
      <c r="D18" s="142">
        <v>2</v>
      </c>
      <c r="E18" s="143">
        <v>460800</v>
      </c>
      <c r="F18" s="143">
        <v>101376</v>
      </c>
    </row>
    <row r="19" spans="1:10">
      <c r="A19" s="159"/>
      <c r="B19" s="160" t="s">
        <v>191</v>
      </c>
      <c r="C19" s="160" t="s">
        <v>192</v>
      </c>
      <c r="D19" s="142">
        <v>3</v>
      </c>
      <c r="E19" s="143">
        <v>228401</v>
      </c>
      <c r="F19" s="143">
        <v>77940.350000000006</v>
      </c>
    </row>
    <row r="20" spans="1:10">
      <c r="A20" s="159"/>
      <c r="B20" s="161" t="s">
        <v>323</v>
      </c>
      <c r="C20" s="162"/>
      <c r="D20" s="142">
        <f>SUM(D17:D19)</f>
        <v>7</v>
      </c>
      <c r="E20" s="143">
        <f>SUM(E17:E19)</f>
        <v>1689201</v>
      </c>
      <c r="F20" s="143">
        <f>SUM(F17:F19)</f>
        <v>239316.35</v>
      </c>
    </row>
    <row r="21" spans="1:10">
      <c r="A21" s="159"/>
      <c r="B21" s="230" t="s">
        <v>327</v>
      </c>
      <c r="C21" s="231"/>
      <c r="D21" s="231"/>
      <c r="E21" s="231"/>
      <c r="F21" s="232"/>
    </row>
    <row r="22" spans="1:10">
      <c r="A22" s="159"/>
      <c r="B22" s="160" t="s">
        <v>205</v>
      </c>
      <c r="C22" s="161" t="s">
        <v>206</v>
      </c>
      <c r="D22" s="163">
        <v>1</v>
      </c>
      <c r="E22" s="161">
        <v>50000</v>
      </c>
      <c r="F22" s="160">
        <v>206000</v>
      </c>
    </row>
    <row r="23" spans="1:10">
      <c r="A23" s="159"/>
      <c r="B23" s="161" t="s">
        <v>328</v>
      </c>
      <c r="C23" s="161"/>
      <c r="D23" s="163">
        <f>SUM(D22)</f>
        <v>1</v>
      </c>
      <c r="E23" s="161">
        <f>SUM(E22)</f>
        <v>50000</v>
      </c>
      <c r="F23" s="160">
        <f>SUM(F22)</f>
        <v>206000</v>
      </c>
    </row>
    <row r="24" spans="1:10">
      <c r="A24" s="159"/>
      <c r="B24" s="233" t="s">
        <v>40</v>
      </c>
      <c r="C24" s="234"/>
      <c r="D24" s="163">
        <f>D20+D23</f>
        <v>8</v>
      </c>
      <c r="E24" s="161">
        <f>E20+E23</f>
        <v>1739201</v>
      </c>
      <c r="F24" s="160">
        <f>F20+F23</f>
        <v>445316.35</v>
      </c>
    </row>
  </sheetData>
  <mergeCells count="8">
    <mergeCell ref="B21:F21"/>
    <mergeCell ref="B24:C24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M22" sqref="M2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0" t="s">
        <v>0</v>
      </c>
      <c r="C1" s="271"/>
      <c r="D1" s="272"/>
      <c r="E1" s="6"/>
      <c r="F1" s="10"/>
      <c r="G1" s="10"/>
      <c r="H1" s="10"/>
      <c r="I1" s="10"/>
    </row>
    <row r="2" spans="1:9" ht="10.5" customHeight="1">
      <c r="B2" s="273"/>
      <c r="C2" s="274"/>
      <c r="D2" s="275"/>
      <c r="E2" s="6"/>
      <c r="F2" s="10"/>
      <c r="G2" s="10"/>
      <c r="H2" s="10"/>
      <c r="I2" s="10"/>
    </row>
    <row r="3" spans="1:9" ht="18" customHeight="1">
      <c r="B3" s="106" t="s">
        <v>308</v>
      </c>
      <c r="C3" s="6"/>
      <c r="D3" s="6"/>
      <c r="E3" s="6"/>
      <c r="F3" s="6"/>
      <c r="G3" s="6"/>
      <c r="H3" s="6"/>
      <c r="I3" s="6"/>
    </row>
    <row r="4" spans="1:9" ht="36" customHeight="1">
      <c r="A4" s="107"/>
      <c r="B4" s="286" t="s">
        <v>310</v>
      </c>
      <c r="C4" s="287"/>
      <c r="D4" s="287"/>
      <c r="E4" s="287"/>
      <c r="F4" s="287"/>
      <c r="G4" s="287"/>
      <c r="H4" s="287"/>
      <c r="I4" s="288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89" t="s">
        <v>29</v>
      </c>
      <c r="C6" s="290"/>
      <c r="D6" s="290"/>
      <c r="E6" s="290"/>
      <c r="F6" s="290"/>
      <c r="G6" s="290"/>
      <c r="H6" s="290"/>
      <c r="I6" s="291"/>
    </row>
    <row r="7" spans="1:9" ht="18" customHeight="1">
      <c r="A7" s="107"/>
      <c r="B7" s="112" t="s">
        <v>44</v>
      </c>
      <c r="C7" s="113" t="s">
        <v>291</v>
      </c>
      <c r="D7" s="114">
        <v>0.19</v>
      </c>
      <c r="E7" s="114">
        <v>0.18</v>
      </c>
      <c r="F7" s="114">
        <v>0.18</v>
      </c>
      <c r="G7" s="115">
        <v>4</v>
      </c>
      <c r="H7" s="115">
        <v>15040000</v>
      </c>
      <c r="I7" s="115">
        <v>2777200</v>
      </c>
    </row>
    <row r="8" spans="1:9" ht="18" customHeight="1">
      <c r="A8" s="107"/>
      <c r="B8" s="116" t="s">
        <v>302</v>
      </c>
      <c r="C8" s="249"/>
      <c r="D8" s="251"/>
      <c r="E8" s="251"/>
      <c r="F8" s="250"/>
      <c r="G8" s="117">
        <f>SUM(G7:G7)</f>
        <v>4</v>
      </c>
      <c r="H8" s="117">
        <f>SUM(H7:H7)</f>
        <v>15040000</v>
      </c>
      <c r="I8" s="117">
        <f>SUM(I7:I7)</f>
        <v>2777200</v>
      </c>
    </row>
    <row r="9" spans="1:9" ht="18" customHeight="1">
      <c r="A9" s="107"/>
      <c r="B9" s="118" t="s">
        <v>303</v>
      </c>
      <c r="C9" s="292"/>
      <c r="D9" s="293"/>
      <c r="E9" s="293"/>
      <c r="F9" s="294"/>
      <c r="G9" s="119">
        <f>G8</f>
        <v>4</v>
      </c>
      <c r="H9" s="119">
        <f t="shared" ref="H9:I9" si="0">H8</f>
        <v>15040000</v>
      </c>
      <c r="I9" s="119">
        <f t="shared" si="0"/>
        <v>2777200</v>
      </c>
    </row>
    <row r="10" spans="1:9" ht="18" customHeight="1">
      <c r="B10" s="283" t="s">
        <v>135</v>
      </c>
      <c r="C10" s="284"/>
      <c r="D10" s="284"/>
      <c r="E10" s="284"/>
      <c r="F10" s="284"/>
      <c r="G10" s="284"/>
      <c r="H10" s="284"/>
      <c r="I10" s="284"/>
    </row>
    <row r="11" spans="1:9" ht="18" customHeight="1">
      <c r="B11" s="276" t="s">
        <v>15</v>
      </c>
      <c r="C11" s="277"/>
      <c r="D11" s="278"/>
      <c r="E11" s="276" t="s">
        <v>20</v>
      </c>
      <c r="F11" s="278"/>
      <c r="G11" s="285" t="s">
        <v>45</v>
      </c>
      <c r="H11" s="277"/>
      <c r="I11" s="278"/>
    </row>
    <row r="12" spans="1:9" ht="12.95" customHeight="1">
      <c r="B12" s="256" t="s">
        <v>29</v>
      </c>
      <c r="C12" s="220"/>
      <c r="D12" s="220"/>
      <c r="E12" s="220"/>
      <c r="F12" s="220"/>
      <c r="G12" s="220"/>
      <c r="H12" s="220"/>
      <c r="I12" s="257"/>
    </row>
    <row r="13" spans="1:9" ht="12.95" customHeight="1">
      <c r="B13" s="246" t="s">
        <v>300</v>
      </c>
      <c r="C13" s="247"/>
      <c r="D13" s="248"/>
      <c r="E13" s="249" t="s">
        <v>301</v>
      </c>
      <c r="F13" s="250"/>
      <c r="G13" s="249" t="s">
        <v>72</v>
      </c>
      <c r="H13" s="251"/>
      <c r="I13" s="250"/>
    </row>
    <row r="14" spans="1:9" ht="12.95" customHeight="1">
      <c r="B14" s="279" t="s">
        <v>225</v>
      </c>
      <c r="C14" s="247"/>
      <c r="D14" s="280"/>
      <c r="E14" s="281" t="s">
        <v>224</v>
      </c>
      <c r="F14" s="282"/>
      <c r="G14" s="281">
        <v>3</v>
      </c>
      <c r="H14" s="251"/>
      <c r="I14" s="282"/>
    </row>
    <row r="15" spans="1:9" ht="12.95" customHeight="1">
      <c r="B15" s="256" t="s">
        <v>84</v>
      </c>
      <c r="C15" s="220"/>
      <c r="D15" s="220"/>
      <c r="E15" s="220" t="s">
        <v>84</v>
      </c>
      <c r="F15" s="220"/>
      <c r="G15" s="220"/>
      <c r="H15" s="220"/>
      <c r="I15" s="257"/>
    </row>
    <row r="16" spans="1:9" ht="12.95" customHeight="1">
      <c r="B16" s="246" t="s">
        <v>304</v>
      </c>
      <c r="C16" s="247" t="s">
        <v>305</v>
      </c>
      <c r="D16" s="248"/>
      <c r="E16" s="249" t="s">
        <v>305</v>
      </c>
      <c r="F16" s="250"/>
      <c r="G16" s="249">
        <v>2.38</v>
      </c>
      <c r="H16" s="251"/>
      <c r="I16" s="250"/>
    </row>
    <row r="17" spans="2:9" ht="12.95" customHeight="1">
      <c r="B17" s="243" t="s">
        <v>73</v>
      </c>
      <c r="C17" s="244"/>
      <c r="D17" s="244"/>
      <c r="E17" s="244"/>
      <c r="F17" s="244"/>
      <c r="G17" s="244"/>
      <c r="H17" s="244"/>
      <c r="I17" s="245"/>
    </row>
    <row r="18" spans="2:9" ht="12.95" customHeight="1">
      <c r="B18" s="252" t="s">
        <v>120</v>
      </c>
      <c r="C18" s="247"/>
      <c r="D18" s="253"/>
      <c r="E18" s="254" t="s">
        <v>121</v>
      </c>
      <c r="F18" s="255"/>
      <c r="G18" s="254">
        <v>10</v>
      </c>
      <c r="H18" s="251"/>
      <c r="I18" s="255"/>
    </row>
    <row r="19" spans="2:9" ht="12.95" customHeight="1">
      <c r="B19" s="252" t="s">
        <v>117</v>
      </c>
      <c r="C19" s="247"/>
      <c r="D19" s="253"/>
      <c r="E19" s="254" t="s">
        <v>116</v>
      </c>
      <c r="F19" s="255"/>
      <c r="G19" s="254">
        <v>1</v>
      </c>
      <c r="H19" s="251"/>
      <c r="I19" s="255"/>
    </row>
    <row r="20" spans="2:9" ht="12.95" customHeight="1">
      <c r="B20" s="258" t="s">
        <v>122</v>
      </c>
      <c r="C20" s="259" t="s">
        <v>123</v>
      </c>
      <c r="D20" s="260"/>
      <c r="E20" s="261" t="s">
        <v>123</v>
      </c>
      <c r="F20" s="262"/>
      <c r="G20" s="261">
        <v>9.5</v>
      </c>
      <c r="H20" s="263"/>
      <c r="I20" s="262"/>
    </row>
    <row r="21" spans="2:9" ht="12.95" customHeight="1">
      <c r="B21" s="258" t="s">
        <v>128</v>
      </c>
      <c r="C21" s="259"/>
      <c r="D21" s="260"/>
      <c r="E21" s="261" t="s">
        <v>129</v>
      </c>
      <c r="F21" s="262"/>
      <c r="G21" s="261">
        <v>1</v>
      </c>
      <c r="H21" s="263"/>
      <c r="I21" s="262"/>
    </row>
    <row r="22" spans="2:9" ht="12.95" customHeight="1">
      <c r="B22" s="258" t="s">
        <v>149</v>
      </c>
      <c r="C22" s="259"/>
      <c r="D22" s="260"/>
      <c r="E22" s="261" t="s">
        <v>150</v>
      </c>
      <c r="F22" s="262"/>
      <c r="G22" s="261" t="s">
        <v>72</v>
      </c>
      <c r="H22" s="263"/>
      <c r="I22" s="262"/>
    </row>
    <row r="23" spans="2:9" ht="12.95" customHeight="1">
      <c r="B23" s="264" t="s">
        <v>94</v>
      </c>
      <c r="C23" s="265"/>
      <c r="D23" s="265"/>
      <c r="E23" s="265"/>
      <c r="F23" s="265"/>
      <c r="G23" s="265"/>
      <c r="H23" s="265"/>
      <c r="I23" s="266"/>
    </row>
    <row r="24" spans="2:9" ht="12.95" customHeight="1">
      <c r="B24" s="267" t="s">
        <v>298</v>
      </c>
      <c r="C24" s="247"/>
      <c r="D24" s="248"/>
      <c r="E24" s="268" t="s">
        <v>299</v>
      </c>
      <c r="F24" s="250"/>
      <c r="G24" s="268" t="s">
        <v>72</v>
      </c>
      <c r="H24" s="251"/>
      <c r="I24" s="250"/>
    </row>
    <row r="25" spans="2:9" ht="12.95" customHeight="1">
      <c r="B25" s="267" t="s">
        <v>249</v>
      </c>
      <c r="C25" s="247"/>
      <c r="D25" s="248"/>
      <c r="E25" s="268" t="s">
        <v>248</v>
      </c>
      <c r="F25" s="250"/>
      <c r="G25" s="268">
        <v>0.5</v>
      </c>
      <c r="H25" s="251"/>
      <c r="I25" s="250"/>
    </row>
    <row r="26" spans="2:9" ht="12.95" customHeight="1">
      <c r="B26" s="267" t="s">
        <v>266</v>
      </c>
      <c r="C26" s="247"/>
      <c r="D26" s="248"/>
      <c r="E26" s="268" t="s">
        <v>267</v>
      </c>
      <c r="F26" s="250"/>
      <c r="G26" s="268">
        <v>1</v>
      </c>
      <c r="H26" s="251"/>
      <c r="I26" s="250"/>
    </row>
    <row r="27" spans="2:9" ht="12.95" customHeight="1">
      <c r="B27" s="258" t="s">
        <v>256</v>
      </c>
      <c r="C27" s="259"/>
      <c r="D27" s="260"/>
      <c r="E27" s="269" t="s">
        <v>257</v>
      </c>
      <c r="F27" s="269"/>
      <c r="G27" s="261" t="s">
        <v>72</v>
      </c>
      <c r="H27" s="263"/>
      <c r="I27" s="262"/>
    </row>
    <row r="28" spans="2:9" ht="12.95" customHeight="1">
      <c r="B28" s="258" t="s">
        <v>125</v>
      </c>
      <c r="C28" s="259"/>
      <c r="D28" s="260"/>
      <c r="E28" s="261" t="s">
        <v>124</v>
      </c>
      <c r="F28" s="262"/>
      <c r="G28" s="261" t="s">
        <v>72</v>
      </c>
      <c r="H28" s="263"/>
      <c r="I28" s="262"/>
    </row>
    <row r="29" spans="2:9" ht="25.5" customHeight="1"/>
    <row r="30" spans="2:9" ht="22.5"/>
  </sheetData>
  <mergeCells count="52"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7:I17"/>
    <mergeCell ref="B13:D13"/>
    <mergeCell ref="E13:F13"/>
    <mergeCell ref="G13:I13"/>
    <mergeCell ref="B19:D19"/>
    <mergeCell ref="E19:F19"/>
    <mergeCell ref="G19:I19"/>
    <mergeCell ref="E16:F16"/>
    <mergeCell ref="G16:I16"/>
    <mergeCell ref="B15:I15"/>
    <mergeCell ref="B16:D16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K13" sqref="K1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308</v>
      </c>
      <c r="C2" s="296"/>
      <c r="D2" s="296"/>
      <c r="E2" s="296"/>
      <c r="F2" s="296"/>
    </row>
    <row r="3" spans="1:6" ht="42.75" customHeight="1">
      <c r="B3" s="286" t="s">
        <v>46</v>
      </c>
      <c r="C3" s="287"/>
      <c r="D3" s="287"/>
      <c r="E3" s="287"/>
      <c r="F3" s="28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136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138</v>
      </c>
      <c r="E15" s="14">
        <v>978181.82</v>
      </c>
      <c r="F15" s="16" t="s">
        <v>54</v>
      </c>
    </row>
    <row r="16" spans="1:6" ht="20.100000000000001" customHeight="1">
      <c r="B16" s="11" t="s">
        <v>155</v>
      </c>
      <c r="C16" s="17" t="s">
        <v>51</v>
      </c>
      <c r="D16" s="15" t="s">
        <v>157</v>
      </c>
      <c r="E16" s="14" t="s">
        <v>54</v>
      </c>
      <c r="F16" s="16" t="s">
        <v>54</v>
      </c>
    </row>
    <row r="17" spans="2:6" ht="20.100000000000001" customHeight="1">
      <c r="B17" s="11" t="s">
        <v>156</v>
      </c>
      <c r="C17" s="17" t="s">
        <v>56</v>
      </c>
      <c r="D17" s="15" t="s">
        <v>158</v>
      </c>
      <c r="E17" s="14" t="s">
        <v>54</v>
      </c>
      <c r="F17" s="16" t="s">
        <v>54</v>
      </c>
    </row>
    <row r="18" spans="2:6" ht="20.100000000000001" customHeight="1">
      <c r="B18" s="11" t="s">
        <v>155</v>
      </c>
      <c r="C18" s="17" t="s">
        <v>56</v>
      </c>
      <c r="D18" s="15" t="s">
        <v>159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2026-03-25T10:41:32Z</cp:lastPrinted>
  <dcterms:created xsi:type="dcterms:W3CDTF">2024-09-12T06:50:39Z</dcterms:created>
  <dcterms:modified xsi:type="dcterms:W3CDTF">2026-03-25T10:47:14Z</dcterms:modified>
</cp:coreProperties>
</file>